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Export-Zusammenfassung" sheetId="1" r:id="rId4"/>
    <sheet name="Übersicht" sheetId="2" r:id="rId5"/>
    <sheet name="Übersicht Indoor" sheetId="3" r:id="rId6"/>
    <sheet name="NE,Schließung, Umbau, Veränd" sheetId="4" r:id="rId7"/>
    <sheet name="Stammstreckensperrung" sheetId="5" r:id="rId8"/>
    <sheet name="Anzahl Filialen" sheetId="6" r:id="rId9"/>
    <sheet name="Lieferanten" sheetId="7" r:id="rId10"/>
    <sheet name="Anstehende Veränderungen" sheetId="8" r:id="rId11"/>
    <sheet name="Neueröffnungen" sheetId="9" r:id="rId12"/>
    <sheet name="Filialveränderungen" sheetId="10" r:id="rId13"/>
    <sheet name="Schließungen_UVM" sheetId="11" r:id="rId14"/>
    <sheet name="Umbauten ab 2012" sheetId="12" r:id="rId15"/>
  </sheets>
</workbook>
</file>

<file path=xl/comments1.xml><?xml version="1.0" encoding="utf-8"?>
<comments xmlns="http://schemas.openxmlformats.org/spreadsheetml/2006/main">
  <authors>
    <author>Hochstetter Christine</author>
  </authors>
  <commentList>
    <comment ref="Z20" authorId="0">
      <text>
        <r>
          <rPr>
            <sz val="11"/>
            <color indexed="8"/>
            <rFont val="Helvetica Neue"/>
          </rPr>
          <t>Hochstetter Christine:
Ab 1.8.24 immer So/FT geschlossen!!!</t>
        </r>
      </text>
    </comment>
    <comment ref="AA20" authorId="0">
      <text>
        <r>
          <rPr>
            <sz val="11"/>
            <color indexed="8"/>
            <rFont val="Helvetica Neue"/>
          </rPr>
          <t>Hochstetter Christine:
ab 1.8.24 immer So/FT geschlossen</t>
        </r>
      </text>
    </comment>
    <comment ref="R44" authorId="0">
      <text>
        <r>
          <rPr>
            <sz val="11"/>
            <color indexed="8"/>
            <rFont val="Helvetica Neue"/>
          </rPr>
          <t>Hochstetter Christine:
Mehdi Murad</t>
        </r>
      </text>
    </comment>
    <comment ref="X51" authorId="0">
      <text>
        <r>
          <rPr>
            <sz val="11"/>
            <color indexed="8"/>
            <rFont val="Helvetica Neue"/>
          </rPr>
          <t>Hochstetter Christine:
Ab November bis 20 Uhr (Richard erlaubt)</t>
        </r>
      </text>
    </comment>
    <comment ref="AE51" authorId="0">
      <text>
        <r>
          <rPr>
            <sz val="11"/>
            <color indexed="8"/>
            <rFont val="Helvetica Neue"/>
          </rPr>
          <t>Hochstetter Christine:
Bis 31.3.23 Zeitung bei Trunk</t>
        </r>
      </text>
    </comment>
    <comment ref="R64" authorId="0">
      <text>
        <r>
          <rPr>
            <sz val="11"/>
            <color indexed="8"/>
            <rFont val="Helvetica Neue"/>
          </rPr>
          <t>Hochstetter Christine:
Mehdi Murad</t>
        </r>
      </text>
    </comment>
    <comment ref="Z64" authorId="0">
      <text>
        <r>
          <rPr>
            <sz val="11"/>
            <color indexed="8"/>
            <rFont val="Helvetica Neue"/>
          </rPr>
          <t>Hochstetter Christine:
Sonntag 8-11 Uhr
ab 1.7.24 geschlossen</t>
        </r>
      </text>
    </comment>
    <comment ref="R69" authorId="0">
      <text>
        <r>
          <rPr>
            <sz val="11"/>
            <color indexed="8"/>
            <rFont val="Helvetica Neue"/>
          </rPr>
          <t>Hochstetter Christine:
Josef Schula</t>
        </r>
      </text>
    </comment>
    <comment ref="X80" authorId="0">
      <text>
        <r>
          <rPr>
            <sz val="11"/>
            <color indexed="8"/>
            <rFont val="Helvetica Neue"/>
          </rPr>
          <t>Hochstetter Christine:
Sommer Mai - Sept
Winter Okt - April
bis 18 Uhr</t>
        </r>
      </text>
    </comment>
    <comment ref="X81" authorId="0">
      <text>
        <r>
          <rPr>
            <sz val="11"/>
            <color indexed="8"/>
            <rFont val="Helvetica Neue"/>
          </rPr>
          <t>Hochstetter Christine:
Mo-Mi 7.00 - 20.00 Uhr
Do        7.00 - 23.00 Uhr
Fr/Sa 7.00/8 - 24.00 Uhr
So         8.00 - 22.00 Uhr</t>
        </r>
      </text>
    </comment>
    <comment ref="X82" authorId="0">
      <text>
        <r>
          <rPr>
            <sz val="11"/>
            <color indexed="8"/>
            <rFont val="Helvetica Neue"/>
          </rPr>
          <t>Hochstetter Christine:
wetterabhängig, bei Sonne länger offen</t>
        </r>
      </text>
    </comment>
    <comment ref="R92" authorId="0">
      <text>
        <r>
          <rPr>
            <sz val="11"/>
            <color indexed="8"/>
            <rFont val="Helvetica Neue"/>
          </rPr>
          <t>Hochstetter Christine:
Kabashi Rinas
kabashirinas@hotmail.com</t>
        </r>
      </text>
    </comment>
    <comment ref="Q117" authorId="0">
      <text>
        <r>
          <rPr>
            <sz val="11"/>
            <color indexed="8"/>
            <rFont val="Helvetica Neue"/>
          </rPr>
          <t>Hochstetter Christine:
089-45207114 Büro</t>
        </r>
      </text>
    </comment>
  </commentList>
</comments>
</file>

<file path=xl/comments2.xml><?xml version="1.0" encoding="utf-8"?>
<comments xmlns="http://schemas.openxmlformats.org/spreadsheetml/2006/main">
  <authors>
    <author>Hochstetter Christine</author>
  </authors>
  <commentList>
    <comment ref="H3" authorId="0">
      <text>
        <r>
          <rPr>
            <sz val="11"/>
            <color indexed="8"/>
            <rFont val="Helvetica Neue"/>
          </rPr>
          <t>Hochstetter Christine:
GC = Gastro Cafe
USB = Bahnhöfe
VKZ = Vorkassenzone
SR = Sonstige Rest
MM = Minimarkt
MF = Meier
WZ = Weinzierl</t>
        </r>
      </text>
    </comment>
  </commentList>
</comments>
</file>

<file path=xl/comments3.xml><?xml version="1.0" encoding="utf-8"?>
<comments xmlns="http://schemas.openxmlformats.org/spreadsheetml/2006/main">
  <authors>
    <author>Hochstetter Christine</author>
    <author>Zschiesche Nicole</author>
  </authors>
  <commentList>
    <comment ref="F94" authorId="0">
      <text>
        <r>
          <rPr>
            <sz val="11"/>
            <color indexed="8"/>
            <rFont val="Helvetica Neue"/>
          </rPr>
          <t>Hochstetter Christine:
Schließung 26.03.15;
neue Filiale 16969</t>
        </r>
      </text>
    </comment>
    <comment ref="F96" authorId="0">
      <text>
        <r>
          <rPr>
            <sz val="11"/>
            <color indexed="8"/>
            <rFont val="Helvetica Neue"/>
          </rPr>
          <t>Hochstetter Christine:
Schließung zum 1.6.15 (Mietvertrag läuft noch)</t>
        </r>
      </text>
    </comment>
    <comment ref="F129" authorId="0">
      <text>
        <r>
          <rPr>
            <sz val="11"/>
            <color indexed="8"/>
            <rFont val="Helvetica Neue"/>
          </rPr>
          <t>Hochstetter Christine:
gekündigt vom Vermieter
31.07.2016</t>
        </r>
      </text>
    </comment>
    <comment ref="F132" authorId="0">
      <text>
        <r>
          <rPr>
            <sz val="11"/>
            <color indexed="8"/>
            <rFont val="Helvetica Neue"/>
          </rPr>
          <t>Hochstetter Christine:
gekündigt von uns zum
31.10.2016</t>
        </r>
      </text>
    </comment>
    <comment ref="F134" authorId="0">
      <text>
        <r>
          <rPr>
            <sz val="11"/>
            <color indexed="8"/>
            <rFont val="Helvetica Neue"/>
          </rPr>
          <t>Hochstetter Christine:
gekündigt vom Vermieter
30.10.16</t>
        </r>
      </text>
    </comment>
    <comment ref="F135" authorId="0">
      <text>
        <r>
          <rPr>
            <sz val="11"/>
            <color indexed="8"/>
            <rFont val="Helvetica Neue"/>
          </rPr>
          <t>Hochstetter Christine:
gekündigt von uns zum
31.12.2016
führt Fr. Söylen ab 1.1.17 unter Eigenregie (WV Kunde)</t>
        </r>
      </text>
    </comment>
    <comment ref="L616" authorId="1">
      <text>
        <r>
          <rPr>
            <sz val="11"/>
            <color indexed="8"/>
            <rFont val="Helvetica Neue"/>
          </rPr>
          <t>Zschiesche Nicole:
Saiti bekommt eine andere Filiale</t>
        </r>
      </text>
    </comment>
    <comment ref="M619" authorId="0">
      <text>
        <r>
          <rPr>
            <sz val="11"/>
            <color indexed="8"/>
            <rFont val="Helvetica Neue"/>
          </rPr>
          <t>Hochstetter Christine:
20125 Deb.Nr.</t>
        </r>
      </text>
    </comment>
  </commentList>
</comments>
</file>

<file path=xl/comments4.xml><?xml version="1.0" encoding="utf-8"?>
<comments xmlns="http://schemas.openxmlformats.org/spreadsheetml/2006/main">
  <authors>
    <author>Hochstetter Christine</author>
  </authors>
  <commentList>
    <comment ref="I28" authorId="0">
      <text>
        <r>
          <rPr>
            <sz val="11"/>
            <color indexed="8"/>
            <rFont val="Helvetica Neue"/>
          </rPr>
          <t>Hochstetter Christine:
Marsstraße abgezogen</t>
        </r>
      </text>
    </comment>
  </commentList>
</comments>
</file>

<file path=xl/comments5.xml><?xml version="1.0" encoding="utf-8"?>
<comments xmlns="http://schemas.openxmlformats.org/spreadsheetml/2006/main">
  <authors>
    <author>Zschiesche Nicole</author>
    <author>Hochstetter Christine</author>
  </authors>
  <commentList>
    <comment ref="J250" authorId="0">
      <text>
        <r>
          <rPr>
            <sz val="11"/>
            <color indexed="8"/>
            <rFont val="Helvetica Neue"/>
          </rPr>
          <t>Zschiesche Nicole:
Saiti bekommt eine andere Filiale</t>
        </r>
      </text>
    </comment>
    <comment ref="K253" authorId="1">
      <text>
        <r>
          <rPr>
            <sz val="11"/>
            <color indexed="8"/>
            <rFont val="Helvetica Neue"/>
          </rPr>
          <t>Hochstetter Christine:
20125 Deb.Nr.</t>
        </r>
      </text>
    </comment>
  </commentList>
</comments>
</file>

<file path=xl/comments6.xml><?xml version="1.0" encoding="utf-8"?>
<comments xmlns="http://schemas.openxmlformats.org/spreadsheetml/2006/main">
  <authors>
    <author>Hochstetter Christine</author>
  </authors>
  <commentList>
    <comment ref="F39" authorId="0">
      <text>
        <r>
          <rPr>
            <sz val="11"/>
            <color indexed="8"/>
            <rFont val="Helvetica Neue"/>
          </rPr>
          <t>Hochstetter Christine:
Schließung 26.03.15;
neue Filiale 16969</t>
        </r>
      </text>
    </comment>
    <comment ref="F41" authorId="0">
      <text>
        <r>
          <rPr>
            <sz val="11"/>
            <color indexed="8"/>
            <rFont val="Helvetica Neue"/>
          </rPr>
          <t>Hochstetter Christine:
Schließung zum 1.6.15 (Mietvertrag läuft noch)</t>
        </r>
      </text>
    </comment>
    <comment ref="X41" authorId="0">
      <text>
        <r>
          <rPr>
            <sz val="11"/>
            <color indexed="8"/>
            <rFont val="Helvetica Neue"/>
          </rPr>
          <t>Hochstetter Christine:
Maschine am 08.06.15 an 14380 Landshut Bhf.</t>
        </r>
      </text>
    </comment>
    <comment ref="F59" authorId="0">
      <text>
        <r>
          <rPr>
            <sz val="11"/>
            <color indexed="8"/>
            <rFont val="Helvetica Neue"/>
          </rPr>
          <t>Hochstetter Christine:
gekündigt vom Vermieter
31.07.2016</t>
        </r>
      </text>
    </comment>
    <comment ref="F62" authorId="0">
      <text>
        <r>
          <rPr>
            <sz val="11"/>
            <color indexed="8"/>
            <rFont val="Helvetica Neue"/>
          </rPr>
          <t>Hochstetter Christine:
gekündigt von uns zum
31.10.2016</t>
        </r>
      </text>
    </comment>
    <comment ref="F64" authorId="0">
      <text>
        <r>
          <rPr>
            <sz val="11"/>
            <color indexed="8"/>
            <rFont val="Helvetica Neue"/>
          </rPr>
          <t>Hochstetter Christine:
gekündigt vom Vermieter
30.10.16</t>
        </r>
      </text>
    </comment>
    <comment ref="F65" authorId="0">
      <text>
        <r>
          <rPr>
            <sz val="11"/>
            <color indexed="8"/>
            <rFont val="Helvetica Neue"/>
          </rPr>
          <t>Hochstetter Christine:
gekündigt von uns zum
31.12.2016
führt Fr. Söylen ab 1.1.17 unter Eigenregie (WV Kunde)</t>
        </r>
      </text>
    </comment>
    <comment ref="U80" authorId="0">
      <text>
        <r>
          <rPr>
            <sz val="11"/>
            <color indexed="8"/>
            <rFont val="Helvetica Neue"/>
          </rPr>
          <t>Hochstetter Christine:
macht seit Juni um 13.00 Uhr zu</t>
        </r>
      </text>
    </comment>
  </commentList>
</comments>
</file>

<file path=xl/sharedStrings.xml><?xml version="1.0" encoding="utf-8"?>
<sst xmlns="http://schemas.openxmlformats.org/spreadsheetml/2006/main" uniqueCount="3292">
  <si>
    <t>Dieses Dokument wurde aus Numbers exportiert und jede Tabelle in ein Excel-Arbeitsblatt umgewandelt. Alle anderen Objekte der einzelnen Numbers-Blätter wurden auf eigene Arbeitsblätter übertragen. Beachte, dass die Formelberechnungen in Excel möglicherweise anders sind.</t>
  </si>
  <si>
    <t>Name des Numbers-Blatts</t>
  </si>
  <si>
    <t>Numbers-Tabellenname</t>
  </si>
  <si>
    <t>Name des Excel-Arbeitsblatts</t>
  </si>
  <si>
    <t>Übersicht</t>
  </si>
  <si>
    <t>Tabelle 1</t>
  </si>
  <si>
    <t>Filialübersicht 2024</t>
  </si>
  <si>
    <t>Anz.
Fil.</t>
  </si>
  <si>
    <t>Filial-Nr.</t>
  </si>
  <si>
    <t>Kst.</t>
  </si>
  <si>
    <t>PLZ</t>
  </si>
  <si>
    <t>Ort</t>
  </si>
  <si>
    <t>Straße</t>
  </si>
  <si>
    <t>Ort &amp; Straße</t>
  </si>
  <si>
    <t>Kategorie</t>
  </si>
  <si>
    <t>Gebiet</t>
  </si>
  <si>
    <t>GVL</t>
  </si>
  <si>
    <t>Marke</t>
  </si>
  <si>
    <t>P/E</t>
  </si>
  <si>
    <t>Partner
alt</t>
  </si>
  <si>
    <t>Partner</t>
  </si>
  <si>
    <t>Kreditor-
Nr.</t>
  </si>
  <si>
    <t>Anzahl
Pächter</t>
  </si>
  <si>
    <t>Tel.Nr. Filiale</t>
  </si>
  <si>
    <t>Tel.Nr. Partner</t>
  </si>
  <si>
    <t>Vermieter</t>
  </si>
  <si>
    <t>Wechsel
P/E</t>
  </si>
  <si>
    <t>NE</t>
  </si>
  <si>
    <t>Umbauten</t>
  </si>
  <si>
    <t>Schließung</t>
  </si>
  <si>
    <t>Mo-Fr</t>
  </si>
  <si>
    <t>Samstag geöffnet</t>
  </si>
  <si>
    <t>Sonntag geöffnet</t>
  </si>
  <si>
    <t>Feiertag geöffnet</t>
  </si>
  <si>
    <t>Gastro</t>
  </si>
  <si>
    <t>Panini-
Grill</t>
  </si>
  <si>
    <t>Anti-Vektor
ab 1.7.22</t>
  </si>
  <si>
    <t>Zeitungen</t>
  </si>
  <si>
    <t>Lieferant</t>
  </si>
  <si>
    <t>Anz. 
Kassen</t>
  </si>
  <si>
    <t>Preis-Gruppe</t>
  </si>
  <si>
    <t>Fritz-Cola</t>
  </si>
  <si>
    <t>Im Haus</t>
  </si>
  <si>
    <t>Kaffeemaschinen
Stand Dez 2022</t>
  </si>
  <si>
    <t>Getränke kalt</t>
  </si>
  <si>
    <t>Email
Partner</t>
  </si>
  <si>
    <t>Rosenheim</t>
  </si>
  <si>
    <t>Max-Josefs-Platz 25</t>
  </si>
  <si>
    <r>
      <rPr>
        <sz val="11"/>
        <color indexed="8"/>
        <rFont val="Arial Narrow"/>
      </rPr>
      <t>83022 Rosenheim, Max-Josefs-Platz 25</t>
    </r>
  </si>
  <si>
    <t>GC</t>
  </si>
  <si>
    <t>Hofer</t>
  </si>
  <si>
    <t>M</t>
  </si>
  <si>
    <t>P</t>
  </si>
  <si>
    <t>Kurz Brigitte</t>
  </si>
  <si>
    <t>08031 38 17 12</t>
  </si>
  <si>
    <t>0174-7288865</t>
  </si>
  <si>
    <t>Höllenreiner, Peter</t>
  </si>
  <si>
    <t>7.00-18.00</t>
  </si>
  <si>
    <t>7.00-16.00</t>
  </si>
  <si>
    <t>geschl.</t>
  </si>
  <si>
    <t>JA</t>
  </si>
  <si>
    <t>ZT</t>
  </si>
  <si>
    <t>Trunk/Liebig</t>
  </si>
  <si>
    <t>DV-ALLG</t>
  </si>
  <si>
    <t>x</t>
  </si>
  <si>
    <t>Siebträger Reneka 2 Gruppig</t>
  </si>
  <si>
    <r>
      <rPr>
        <u val="single"/>
        <sz val="11"/>
        <color indexed="32"/>
        <rFont val="Calibri"/>
      </rPr>
      <t>schlosser2611@web.de</t>
    </r>
  </si>
  <si>
    <t>Traunstein</t>
  </si>
  <si>
    <t>Ludwigstr. 22</t>
  </si>
  <si>
    <r>
      <rPr>
        <sz val="11"/>
        <color indexed="8"/>
        <rFont val="Arial Narrow"/>
      </rPr>
      <t>83278 Traunstein, Ludwigstr. 22</t>
    </r>
  </si>
  <si>
    <t>E</t>
  </si>
  <si>
    <t>Eigen</t>
  </si>
  <si>
    <t>0861 16 46 53</t>
  </si>
  <si>
    <t>Südbau GmbH; Lechner, Rudolf</t>
  </si>
  <si>
    <t>6.00-18.00</t>
  </si>
  <si>
    <t>Penzberg</t>
  </si>
  <si>
    <t>Bahnhofstr. 28</t>
  </si>
  <si>
    <r>
      <rPr>
        <sz val="11"/>
        <color indexed="8"/>
        <rFont val="Arial Narrow"/>
      </rPr>
      <t>82377 Penzberg, Bahnhofstr. 28</t>
    </r>
  </si>
  <si>
    <t>Kumutat Moritz</t>
  </si>
  <si>
    <t>08856 82 267</t>
  </si>
  <si>
    <t>0176- 63384316</t>
  </si>
  <si>
    <t>Allgäuer, Anton u. Elisabeth</t>
  </si>
  <si>
    <t>6.00-17.00</t>
  </si>
  <si>
    <t>Ja</t>
  </si>
  <si>
    <t>NEIN</t>
  </si>
  <si>
    <t>Trunk</t>
  </si>
  <si>
    <r>
      <rPr>
        <u val="single"/>
        <sz val="11"/>
        <color indexed="32"/>
        <rFont val="Calibri"/>
      </rPr>
      <t>thongwas.marschner@googlemail.com</t>
    </r>
  </si>
  <si>
    <t>Bad Wiessee</t>
  </si>
  <si>
    <t>Münchner Str. 52</t>
  </si>
  <si>
    <r>
      <rPr>
        <sz val="11"/>
        <color indexed="8"/>
        <rFont val="Arial Narrow"/>
      </rPr>
      <t>83707 Bad Wiessee, Münchner Str. 52</t>
    </r>
  </si>
  <si>
    <t>VKZ</t>
  </si>
  <si>
    <t>Kohn Brigitte</t>
  </si>
  <si>
    <t>08022 85 449</t>
  </si>
  <si>
    <t>0179-5387068</t>
  </si>
  <si>
    <t>Edeka</t>
  </si>
  <si>
    <t>7.00-20.00</t>
  </si>
  <si>
    <t>Nein</t>
  </si>
  <si>
    <t>Franke A400 SU5</t>
  </si>
  <si>
    <t>eingeschränkt</t>
  </si>
  <si>
    <r>
      <rPr>
        <u val="single"/>
        <sz val="11"/>
        <color indexed="32"/>
        <rFont val="Calibri"/>
      </rPr>
      <t>kohn.brigitte@gmx.de</t>
    </r>
  </si>
  <si>
    <t>Bad Reichenhall</t>
  </si>
  <si>
    <t>Kaiserplatz 2</t>
  </si>
  <si>
    <r>
      <rPr>
        <sz val="11"/>
        <color indexed="8"/>
        <rFont val="Arial Narrow"/>
      </rPr>
      <t>83435 Bad Reichenhall, Kaiserplatz 2</t>
    </r>
  </si>
  <si>
    <t>Bürger Stefan</t>
  </si>
  <si>
    <t>08651 71 354</t>
  </si>
  <si>
    <t>NEIN - Edeka</t>
  </si>
  <si>
    <t>WMF 1500S+</t>
  </si>
  <si>
    <t>München</t>
  </si>
  <si>
    <t>Forstenrieder Allee 120</t>
  </si>
  <si>
    <r>
      <rPr>
        <sz val="11"/>
        <color indexed="8"/>
        <rFont val="Arial Narrow"/>
      </rPr>
      <t>81476 München, Forstenrieder Allee 120</t>
    </r>
  </si>
  <si>
    <t>Backwarenbetrieb Torunoglu GmbH &amp; Co.KG</t>
  </si>
  <si>
    <t>Armanazi Ismail</t>
  </si>
  <si>
    <t>089 75 94 02 63</t>
  </si>
  <si>
    <t>0160-98768626</t>
  </si>
  <si>
    <t>8.00-11.00</t>
  </si>
  <si>
    <r>
      <rPr>
        <u val="single"/>
        <sz val="11"/>
        <color indexed="32"/>
        <rFont val="Calibri"/>
      </rPr>
      <t>ismail.armanazi90@gmail.com</t>
    </r>
  </si>
  <si>
    <t>Weilheim</t>
  </si>
  <si>
    <t>Bahnhofsplatz 1</t>
  </si>
  <si>
    <r>
      <rPr>
        <sz val="11"/>
        <color indexed="8"/>
        <rFont val="Arial Narrow"/>
      </rPr>
      <t>82362 Weilheim, Bahnhofsplatz 1</t>
    </r>
  </si>
  <si>
    <t>Bhf</t>
  </si>
  <si>
    <t>Bachmann Rico</t>
  </si>
  <si>
    <t>Bachmann Ivonne</t>
  </si>
  <si>
    <t>08819 27 66 275</t>
  </si>
  <si>
    <t>0171-6953836</t>
  </si>
  <si>
    <t>DB</t>
  </si>
  <si>
    <t>6.00-19.00</t>
  </si>
  <si>
    <t>6.00-16.00</t>
  </si>
  <si>
    <t>7.00-17.00</t>
  </si>
  <si>
    <t>2x WMF 5000S+</t>
  </si>
  <si>
    <r>
      <rPr>
        <u val="single"/>
        <sz val="11"/>
        <color indexed="32"/>
        <rFont val="Calibri"/>
      </rPr>
      <t>rico-b@freenet.de</t>
    </r>
  </si>
  <si>
    <t>Pasing Bahnhof Nord</t>
  </si>
  <si>
    <r>
      <rPr>
        <sz val="11"/>
        <color indexed="8"/>
        <rFont val="Arial Narrow"/>
      </rPr>
      <t>81241 München, Pasing Bahnhof Nord</t>
    </r>
  </si>
  <si>
    <t>089 82 94 07 85</t>
  </si>
  <si>
    <t>0173-2721282</t>
  </si>
  <si>
    <t>6.00-20.00</t>
  </si>
  <si>
    <t>6.00-20.30</t>
  </si>
  <si>
    <t>A800 TWIN SU12 / Purity C1100 2x</t>
  </si>
  <si>
    <r>
      <rPr>
        <u val="single"/>
        <sz val="11"/>
        <color indexed="32"/>
        <rFont val="Calibri"/>
      </rPr>
      <t>muenchner-backkoenig@hotmail.de</t>
    </r>
  </si>
  <si>
    <t>Augsburg</t>
  </si>
  <si>
    <t>Bei der Jakobskirche 3</t>
  </si>
  <si>
    <r>
      <rPr>
        <sz val="11"/>
        <color indexed="8"/>
        <rFont val="Arial Narrow"/>
      </rPr>
      <t>86152 Augsburg, Bei der Jakobskirche 3</t>
    </r>
  </si>
  <si>
    <t>Schwarz Ulrike</t>
  </si>
  <si>
    <t>Warken Natascha</t>
  </si>
  <si>
    <t>0821 159 84 03</t>
  </si>
  <si>
    <t>0171-6421565</t>
  </si>
  <si>
    <r>
      <rPr>
        <u val="single"/>
        <sz val="11"/>
        <color indexed="32"/>
        <rFont val="Calibri"/>
      </rPr>
      <t>nataschawarken@web.de</t>
    </r>
  </si>
  <si>
    <t>Germering</t>
  </si>
  <si>
    <t>Untere Bahnhofstr. 31</t>
  </si>
  <si>
    <r>
      <rPr>
        <sz val="11"/>
        <color indexed="8"/>
        <rFont val="Arial Narrow"/>
      </rPr>
      <t>82110 Germering, Untere Bahnhofstr. 31</t>
    </r>
  </si>
  <si>
    <t>Thimm Ingrid</t>
  </si>
  <si>
    <t>089 89 43 28 41</t>
  </si>
  <si>
    <t>0151-58829022</t>
  </si>
  <si>
    <t>WMF 1300S+</t>
  </si>
  <si>
    <r>
      <rPr>
        <u val="single"/>
        <sz val="11"/>
        <color indexed="32"/>
        <rFont val="Calibri"/>
      </rPr>
      <t>ingrid.thimm@t-online.de</t>
    </r>
  </si>
  <si>
    <t>Giesinger Bahnhofsplatz</t>
  </si>
  <si>
    <r>
      <rPr>
        <sz val="11"/>
        <color indexed="8"/>
        <rFont val="Arial Narrow"/>
      </rPr>
      <t>81539 München, Giesinger Bahnhofsplatz</t>
    </r>
  </si>
  <si>
    <t>Rchachi Rachid</t>
  </si>
  <si>
    <t>Hertica Faton</t>
  </si>
  <si>
    <t>089 62 00 16 18</t>
  </si>
  <si>
    <t>0157-2177490</t>
  </si>
  <si>
    <t>SW München</t>
  </si>
  <si>
    <t>nein</t>
  </si>
  <si>
    <r>
      <rPr>
        <u val="single"/>
        <sz val="11"/>
        <color indexed="32"/>
        <rFont val="Calibri"/>
      </rPr>
      <t>aliemaksuti@gmail.com</t>
    </r>
  </si>
  <si>
    <t>Putzbrunn</t>
  </si>
  <si>
    <t>Münchner Str. 83</t>
  </si>
  <si>
    <r>
      <rPr>
        <sz val="11"/>
        <color indexed="8"/>
        <rFont val="Arial Narrow"/>
      </rPr>
      <t>85640 Putzbrunn, Münchner Str. 83</t>
    </r>
  </si>
  <si>
    <t>Rieder</t>
  </si>
  <si>
    <t>Völkle Mike</t>
  </si>
  <si>
    <t>089 60 66 86 85</t>
  </si>
  <si>
    <t>0170-1821672</t>
  </si>
  <si>
    <r>
      <rPr>
        <u val="single"/>
        <sz val="11"/>
        <color indexed="32"/>
        <rFont val="Calibri"/>
      </rPr>
      <t>mikevoelkle42@yahoo.de</t>
    </r>
  </si>
  <si>
    <t>Bahnhofsplatz 2</t>
  </si>
  <si>
    <r>
      <rPr>
        <sz val="11"/>
        <color indexed="8"/>
        <rFont val="Arial Narrow"/>
      </rPr>
      <t>83435 Bad Reichenhall, Bahnhofsplatz 2</t>
    </r>
  </si>
  <si>
    <t>08651 76 26 165</t>
  </si>
  <si>
    <t>6.00-18.30</t>
  </si>
  <si>
    <t>6.00-13.00</t>
  </si>
  <si>
    <t>7.00-13.00</t>
  </si>
  <si>
    <t>Franke A800  SU5 / C1100</t>
  </si>
  <si>
    <t>Oberammergau</t>
  </si>
  <si>
    <t>Rottenbucher Str. 9</t>
  </si>
  <si>
    <r>
      <rPr>
        <sz val="11"/>
        <color indexed="8"/>
        <rFont val="Arial Narrow"/>
      </rPr>
      <t>82487 Oberammergau, Rottenbucher Str. 9</t>
    </r>
  </si>
  <si>
    <t>Stach Uwe</t>
  </si>
  <si>
    <t xml:space="preserve">08822 93 54 71 </t>
  </si>
  <si>
    <t>0157-53628472</t>
  </si>
  <si>
    <r>
      <rPr>
        <u val="single"/>
        <sz val="11"/>
        <color indexed="32"/>
        <rFont val="Calibri"/>
      </rPr>
      <t>uwestach@web.de</t>
    </r>
  </si>
  <si>
    <t>Bahnhofsplatz 6</t>
  </si>
  <si>
    <r>
      <rPr>
        <sz val="11"/>
        <color indexed="8"/>
        <rFont val="Arial Narrow"/>
      </rPr>
      <t>83278 Traunstein, Bahnhofsplatz 6</t>
    </r>
  </si>
  <si>
    <t>0861 16 62 987</t>
  </si>
  <si>
    <t>vorübergehend So/FT geschl</t>
  </si>
  <si>
    <t>7.00-10.00</t>
  </si>
  <si>
    <t>WMF 2X 5000S+</t>
  </si>
  <si>
    <t>Huglfing</t>
  </si>
  <si>
    <t>Ringstr. 1</t>
  </si>
  <si>
    <r>
      <rPr>
        <sz val="11"/>
        <color indexed="8"/>
        <rFont val="Arial Narrow"/>
      </rPr>
      <t>82386 Huglfing, Ringstr. 1</t>
    </r>
  </si>
  <si>
    <t xml:space="preserve">08802 90 74 70 </t>
  </si>
  <si>
    <t>Wolfratshausen</t>
  </si>
  <si>
    <t>Bahnhofstr. 30</t>
  </si>
  <si>
    <r>
      <rPr>
        <sz val="11"/>
        <color indexed="8"/>
        <rFont val="Arial Narrow"/>
      </rPr>
      <t>82515 Wolfratshausen, Bahnhofstr. 30</t>
    </r>
  </si>
  <si>
    <t>Simmeth Melanie</t>
  </si>
  <si>
    <t>Kozemjakin Daniil</t>
  </si>
  <si>
    <t>08171 91 16 004</t>
  </si>
  <si>
    <t>C.Bartsch</t>
  </si>
  <si>
    <t>geschl. ab 1.11.23 bis 29.02.24</t>
  </si>
  <si>
    <t>6.30-12.00</t>
  </si>
  <si>
    <t>7.00-11.00</t>
  </si>
  <si>
    <t>Siebträger Reneka 3 Gruppig</t>
  </si>
  <si>
    <t>daniilkozemyakin@gmail.com</t>
  </si>
  <si>
    <t>Gauting</t>
  </si>
  <si>
    <t>Bahnhofsplatz 8</t>
  </si>
  <si>
    <r>
      <rPr>
        <sz val="11"/>
        <color indexed="8"/>
        <rFont val="Arial Narrow"/>
      </rPr>
      <t>82131 Gauting, Bahnhofsplatz 8</t>
    </r>
  </si>
  <si>
    <t>Dreher Alexander</t>
  </si>
  <si>
    <t>Nguyen Thi Hong Ahn</t>
  </si>
  <si>
    <t>089 89 32 88 41</t>
  </si>
  <si>
    <t>0176-64231041</t>
  </si>
  <si>
    <t>HG Simon &amp; Simon GdbR</t>
  </si>
  <si>
    <t>6.30-18.00</t>
  </si>
  <si>
    <t>6.30-13.00</t>
  </si>
  <si>
    <t>8.00-12.00</t>
  </si>
  <si>
    <t>Siebtträger Reneka 2 gruppig</t>
  </si>
  <si>
    <r>
      <rPr>
        <u val="single"/>
        <sz val="11"/>
        <color indexed="32"/>
        <rFont val="Calibri"/>
      </rPr>
      <t>giakhanh020608@gmail.com</t>
    </r>
  </si>
  <si>
    <t>Thomas-Dehler-Str. 12 (PEP)</t>
  </si>
  <si>
    <r>
      <rPr>
        <sz val="11"/>
        <color indexed="8"/>
        <rFont val="Arial Narrow"/>
      </rPr>
      <t>81737 München, Thomas-Dehler-Str. 12 (PEP)</t>
    </r>
  </si>
  <si>
    <t>Shamaaon Sarmad Salim</t>
  </si>
  <si>
    <t>089 63 51 465</t>
  </si>
  <si>
    <t>0173-2785978</t>
  </si>
  <si>
    <t>ECE (T-C PEP Proberty S.a.r.l)</t>
  </si>
  <si>
    <t xml:space="preserve">PW </t>
  </si>
  <si>
    <t>5.00-20.00</t>
  </si>
  <si>
    <t>Jost</t>
  </si>
  <si>
    <t>Siebräger Reneka 3 gruppig</t>
  </si>
  <si>
    <t>Wolfratshauser Str. 217</t>
  </si>
  <si>
    <r>
      <rPr>
        <sz val="11"/>
        <color indexed="8"/>
        <rFont val="Arial Narrow"/>
      </rPr>
      <t>81479 München, Wolfratshauser Str. 217</t>
    </r>
  </si>
  <si>
    <t>Omerhodzic Fuad</t>
  </si>
  <si>
    <t>Göktürk Selim</t>
  </si>
  <si>
    <t>089 55 27 93 79</t>
  </si>
  <si>
    <t>0176-72113619</t>
  </si>
  <si>
    <t>6.30-14.00</t>
  </si>
  <si>
    <t>Siebträger Reneka 2 gruppig</t>
  </si>
  <si>
    <r>
      <rPr>
        <u val="single"/>
        <sz val="11"/>
        <color indexed="32"/>
        <rFont val="Calibri"/>
      </rPr>
      <t>sg.hm@outlook.de</t>
    </r>
  </si>
  <si>
    <t>Pötschnerstr. 5, Rotkreuzplatz, Kaufhof oben</t>
  </si>
  <si>
    <r>
      <rPr>
        <sz val="11"/>
        <color indexed="8"/>
        <rFont val="Arial Narrow"/>
      </rPr>
      <t>80634 München, Pötschnerstr. 5, Rotkreuzplatz, Kaufhof oben</t>
    </r>
  </si>
  <si>
    <t>HÖ</t>
  </si>
  <si>
    <t>Kaya Senay</t>
  </si>
  <si>
    <t>Mustafi Alise</t>
  </si>
  <si>
    <t>089 16 79 486</t>
  </si>
  <si>
    <t>0170-3182006</t>
  </si>
  <si>
    <t>Kaufhof</t>
  </si>
  <si>
    <t>06.30-20.00</t>
  </si>
  <si>
    <t>07.00-20.00</t>
  </si>
  <si>
    <t>8.00-16.00</t>
  </si>
  <si>
    <t>A600 MS2 SU05 / C1100</t>
  </si>
  <si>
    <t>alise_am@hotmail.com</t>
  </si>
  <si>
    <t>Starnberg</t>
  </si>
  <si>
    <t>Bahnhofsplatz 7</t>
  </si>
  <si>
    <r>
      <rPr>
        <sz val="11"/>
        <color indexed="8"/>
        <rFont val="Arial Narrow"/>
      </rPr>
      <t>82319 Starnberg, Bahnhofsplatz 7</t>
    </r>
  </si>
  <si>
    <t>Yazarsoy Cengiz</t>
  </si>
  <si>
    <t>Nesimi Ermira</t>
  </si>
  <si>
    <t>08151 89 862</t>
  </si>
  <si>
    <t>0152-52310948</t>
  </si>
  <si>
    <t>Siebträger Reneka 3 Gruppig/ 2x Pede/ C1100</t>
  </si>
  <si>
    <t>ermiraazizi411@gmail.com</t>
  </si>
  <si>
    <t>München-Laim</t>
  </si>
  <si>
    <t>Wotanstraße 5</t>
  </si>
  <si>
    <r>
      <rPr>
        <sz val="11"/>
        <color indexed="8"/>
        <rFont val="Arial Narrow"/>
      </rPr>
      <t>80639 München-Laim, Wotanstraße 5</t>
    </r>
  </si>
  <si>
    <t>Yilmaz Vedat</t>
  </si>
  <si>
    <t>089 51 56 41 37</t>
  </si>
  <si>
    <t>4.45-18.00</t>
  </si>
  <si>
    <t>BHF-S</t>
  </si>
  <si>
    <t>A1000 twin</t>
  </si>
  <si>
    <t>muenchner-backkoenig@hotmail.de</t>
  </si>
  <si>
    <t>Orleansplatz 10, Ostbahnhof oben</t>
  </si>
  <si>
    <r>
      <rPr>
        <sz val="11"/>
        <color indexed="8"/>
        <rFont val="Arial Narrow"/>
      </rPr>
      <t>81667 München, Orleansplatz 10, Ostbahnhof oben</t>
    </r>
  </si>
  <si>
    <t>Sezai Görgü</t>
  </si>
  <si>
    <t>089 44 85 858</t>
  </si>
  <si>
    <t>0171-1066566</t>
  </si>
  <si>
    <t>5.00-21.00</t>
  </si>
  <si>
    <t>5.00-18.30</t>
  </si>
  <si>
    <t>A800 twin</t>
  </si>
  <si>
    <t>sezaigoergue@icloud.com</t>
  </si>
  <si>
    <t>Strasslach</t>
  </si>
  <si>
    <t>Grünwalder Str. 5</t>
  </si>
  <si>
    <r>
      <rPr>
        <sz val="11"/>
        <color indexed="8"/>
        <rFont val="Arial Narrow"/>
      </rPr>
      <t>82064 Strasslach, Grünwalder Str. 5</t>
    </r>
  </si>
  <si>
    <t xml:space="preserve">08170 99 84 643 </t>
  </si>
  <si>
    <t>Roiderer</t>
  </si>
  <si>
    <t>Siebträger 2 Gruppig Astoria Storm K30 Twin</t>
  </si>
  <si>
    <t>Garmisch-Partenkirchen</t>
  </si>
  <si>
    <t>Rathausplatz 10</t>
  </si>
  <si>
    <r>
      <rPr>
        <sz val="11"/>
        <color indexed="8"/>
        <rFont val="Arial Narrow"/>
      </rPr>
      <t>82467 Garmisch-Partenkirchen, Rathausplatz 10</t>
    </r>
  </si>
  <si>
    <t>Siemou Konstantinia</t>
  </si>
  <si>
    <t>08821 70 82 557</t>
  </si>
  <si>
    <t>0176-62789194</t>
  </si>
  <si>
    <t>Berwein Bernhard</t>
  </si>
  <si>
    <t>6.30-16.00</t>
  </si>
  <si>
    <t>Siebträger T400 3gruppig K30 Twin</t>
  </si>
  <si>
    <r>
      <rPr>
        <u val="single"/>
        <sz val="11"/>
        <color indexed="22"/>
        <rFont val="Calibri"/>
      </rPr>
      <t>tina.siemou@hotmail.de</t>
    </r>
  </si>
  <si>
    <t>Implerstr. 52</t>
  </si>
  <si>
    <r>
      <rPr>
        <sz val="11"/>
        <color indexed="8"/>
        <rFont val="Arial Narrow"/>
      </rPr>
      <t>81371 München, Implerstr. 52</t>
    </r>
  </si>
  <si>
    <t>BÄ</t>
  </si>
  <si>
    <t>Masca Emilia</t>
  </si>
  <si>
    <t>089 77 83 93</t>
  </si>
  <si>
    <t>0151-41868544</t>
  </si>
  <si>
    <t>Moll-Hausverwaltung</t>
  </si>
  <si>
    <t>6.30-12.30</t>
  </si>
  <si>
    <t>8.00-13.00</t>
  </si>
  <si>
    <t>meistens</t>
  </si>
  <si>
    <r>
      <rPr>
        <u val="single"/>
        <sz val="11"/>
        <color indexed="32"/>
        <rFont val="Calibri"/>
      </rPr>
      <t>emilia.masca@icloud.com</t>
    </r>
  </si>
  <si>
    <t>Landsberger Str. 515</t>
  </si>
  <si>
    <r>
      <rPr>
        <sz val="11"/>
        <color indexed="8"/>
        <rFont val="Arial Narrow"/>
      </rPr>
      <t>81241 München, Landsberger Str. 515</t>
    </r>
  </si>
  <si>
    <t>089 82 07 19 84</t>
  </si>
  <si>
    <t>Manfred Herz</t>
  </si>
  <si>
    <t>Neufahrn</t>
  </si>
  <si>
    <t>Ludwig-Erhard-Str. 2</t>
  </si>
  <si>
    <r>
      <rPr>
        <sz val="11"/>
        <color indexed="8"/>
        <rFont val="Arial Narrow"/>
      </rPr>
      <t>85375 Neufahrn, Ludwig-Erhard-Str. 2</t>
    </r>
  </si>
  <si>
    <t>08165 97 00 224</t>
  </si>
  <si>
    <t>6.00-12.00</t>
  </si>
  <si>
    <t>Heimstetten</t>
  </si>
  <si>
    <t>Räterstr. 24</t>
  </si>
  <si>
    <r>
      <rPr>
        <sz val="11"/>
        <color indexed="8"/>
        <rFont val="Arial Narrow"/>
      </rPr>
      <t>85551 Heimstetten, Räterstr. 24</t>
    </r>
  </si>
  <si>
    <t>089 90 48 04 58</t>
  </si>
  <si>
    <t>Erding</t>
  </si>
  <si>
    <t>Ardeostraße 22a</t>
  </si>
  <si>
    <r>
      <rPr>
        <sz val="11"/>
        <color indexed="8"/>
        <rFont val="Arial Narrow"/>
      </rPr>
      <t>85435 Erding, Ardeostraße 22a</t>
    </r>
  </si>
  <si>
    <t>Csaplar Maria-Ramona</t>
  </si>
  <si>
    <t>Saiti Besnik</t>
  </si>
  <si>
    <t>08122 9595647</t>
  </si>
  <si>
    <t>0176-39963843</t>
  </si>
  <si>
    <r>
      <rPr>
        <u val="single"/>
        <sz val="11"/>
        <color indexed="32"/>
        <rFont val="Calibri"/>
      </rPr>
      <t>besnik.saiti@gmx.de</t>
    </r>
  </si>
  <si>
    <t>Putzbrunner Str. 4</t>
  </si>
  <si>
    <r>
      <rPr>
        <sz val="11"/>
        <color indexed="8"/>
        <rFont val="Arial Narrow"/>
      </rPr>
      <t>81737 München, Putzbrunner Str. 4</t>
    </r>
  </si>
  <si>
    <t>Arabul Sibel</t>
  </si>
  <si>
    <t>089 679 08 782</t>
  </si>
  <si>
    <t>0176-80316859</t>
  </si>
  <si>
    <t>Rewe</t>
  </si>
  <si>
    <t>Arabul gekündigt, dann Butt</t>
  </si>
  <si>
    <r>
      <rPr>
        <u val="single"/>
        <sz val="11"/>
        <color indexed="32"/>
        <rFont val="Calibri"/>
      </rPr>
      <t>sibel.arabul@hotmail.de</t>
    </r>
  </si>
  <si>
    <t>Tutzing</t>
  </si>
  <si>
    <t>Hauptstr. 41</t>
  </si>
  <si>
    <r>
      <rPr>
        <sz val="11"/>
        <color indexed="8"/>
        <rFont val="Arial Narrow"/>
      </rPr>
      <t>82327 Tutzing, Hauptstr. 41</t>
    </r>
  </si>
  <si>
    <t>Dina Ane-Marie</t>
  </si>
  <si>
    <t>08158 90 43 14</t>
  </si>
  <si>
    <t>0171-6354904</t>
  </si>
  <si>
    <t>Mietvertrag Ende</t>
  </si>
  <si>
    <t>7.00-14.00</t>
  </si>
  <si>
    <t>Siebträger Faema R98E</t>
  </si>
  <si>
    <r>
      <rPr>
        <u val="single"/>
        <sz val="11"/>
        <color indexed="32"/>
        <rFont val="Calibri"/>
      </rPr>
      <t>o.dina@yahoo.de</t>
    </r>
  </si>
  <si>
    <t>Berg</t>
  </si>
  <si>
    <t>Aufkirchnerstr. 3</t>
  </si>
  <si>
    <r>
      <rPr>
        <sz val="11"/>
        <color indexed="8"/>
        <rFont val="Arial Narrow"/>
      </rPr>
      <t>82335 Berg, Aufkirchnerstr. 3</t>
    </r>
  </si>
  <si>
    <t>LENZKI Christine</t>
  </si>
  <si>
    <t>08151 65 37 100</t>
  </si>
  <si>
    <t>Pöcking</t>
  </si>
  <si>
    <t>Hauptstr. 26</t>
  </si>
  <si>
    <r>
      <rPr>
        <sz val="11"/>
        <color indexed="8"/>
        <rFont val="Arial Narrow"/>
      </rPr>
      <t>82343 Pöcking, Hauptstr. 26</t>
    </r>
  </si>
  <si>
    <t>08157 12 49</t>
  </si>
  <si>
    <t>7.00-12.30</t>
  </si>
  <si>
    <t>Drygalski-Allee 117</t>
  </si>
  <si>
    <r>
      <rPr>
        <sz val="11"/>
        <color indexed="8"/>
        <rFont val="Arial Narrow"/>
      </rPr>
      <t>81477 München, Drygalski-Allee 117</t>
    </r>
  </si>
  <si>
    <t>089 79 55 25</t>
  </si>
  <si>
    <t>Europe Hotels International GmbH+Co.KG</t>
  </si>
  <si>
    <r>
      <rPr>
        <u val="single"/>
        <sz val="11"/>
        <color indexed="32"/>
        <rFont val="Calibri"/>
      </rPr>
      <t>ardianaozan@gmx.de</t>
    </r>
  </si>
  <si>
    <t>Donnersberger Brücke S-Bhf.</t>
  </si>
  <si>
    <r>
      <rPr>
        <sz val="11"/>
        <color indexed="8"/>
        <rFont val="Arial Narrow"/>
      </rPr>
      <t>80634 München, Donnersberger Brücke S-Bhf.</t>
    </r>
  </si>
  <si>
    <t>Jedego Sivan</t>
  </si>
  <si>
    <t>089 12 35 229</t>
  </si>
  <si>
    <t>0176-72233180</t>
  </si>
  <si>
    <t>WMF 2x 5000S+</t>
  </si>
  <si>
    <r>
      <rPr>
        <u val="single"/>
        <sz val="11"/>
        <color indexed="32"/>
        <rFont val="Calibri"/>
      </rPr>
      <t>sivan_o@hotmail.de</t>
    </r>
  </si>
  <si>
    <t>Erika-Mann-Str. 1</t>
  </si>
  <si>
    <r>
      <rPr>
        <sz val="11"/>
        <color indexed="8"/>
        <rFont val="Arial Narrow"/>
      </rPr>
      <t>80636 München, Erika-Mann-Str. 1</t>
    </r>
  </si>
  <si>
    <t>MM</t>
  </si>
  <si>
    <t>089 41 11 53 10</t>
  </si>
  <si>
    <t>5.00-14.00</t>
  </si>
  <si>
    <t>Kaulbachstr. 36</t>
  </si>
  <si>
    <r>
      <rPr>
        <sz val="11"/>
        <color indexed="8"/>
        <rFont val="Arial Narrow"/>
      </rPr>
      <t>80539 München, Kaulbachstr. 36</t>
    </r>
  </si>
  <si>
    <t>Cicero Matthias</t>
  </si>
  <si>
    <t>089 39 28 56</t>
  </si>
  <si>
    <t>0160-96962606</t>
  </si>
  <si>
    <t>Winkler, Peter</t>
  </si>
  <si>
    <t>7.00-18.30</t>
  </si>
  <si>
    <t>8.00-17.00</t>
  </si>
  <si>
    <r>
      <rPr>
        <u val="single"/>
        <sz val="11"/>
        <color indexed="32"/>
        <rFont val="Calibri"/>
      </rPr>
      <t>matthiascicero@gmx.de</t>
    </r>
  </si>
  <si>
    <t>Ismaning</t>
  </si>
  <si>
    <t>Camerloherstr. 37</t>
  </si>
  <si>
    <r>
      <rPr>
        <sz val="11"/>
        <color indexed="8"/>
        <rFont val="Arial Narrow"/>
      </rPr>
      <t>85737 Ismaning, Camerloherstr. 37</t>
    </r>
  </si>
  <si>
    <t>Klarwein Thekla</t>
  </si>
  <si>
    <t>089 96 20 94 81</t>
  </si>
  <si>
    <t>0176-63836825</t>
  </si>
  <si>
    <r>
      <rPr>
        <u val="single"/>
        <sz val="11"/>
        <color indexed="32"/>
        <rFont val="Calibri"/>
      </rPr>
      <t>thekla@klarwein.eu</t>
    </r>
  </si>
  <si>
    <t>Leonrodplatz 1</t>
  </si>
  <si>
    <r>
      <rPr>
        <sz val="11"/>
        <color indexed="8"/>
        <rFont val="Arial Narrow"/>
      </rPr>
      <t>80636 München, Leonrodplatz 1</t>
    </r>
  </si>
  <si>
    <t>Govoni Claudia</t>
  </si>
  <si>
    <t>Murad Mehdi</t>
  </si>
  <si>
    <t>089 18 92 92 22</t>
  </si>
  <si>
    <t>0173-2073661</t>
  </si>
  <si>
    <r>
      <rPr>
        <u val="single"/>
        <sz val="11"/>
        <color indexed="32"/>
        <rFont val="Calibri"/>
      </rPr>
      <t>mehdi.m.murad@gmail.com</t>
    </r>
  </si>
  <si>
    <t>**</t>
  </si>
  <si>
    <t>Gollierstr. 24a</t>
  </si>
  <si>
    <r>
      <rPr>
        <sz val="11"/>
        <color indexed="15"/>
        <rFont val="Arial Narrow"/>
      </rPr>
      <t>80339 München, Gollierstr. 24a</t>
    </r>
  </si>
  <si>
    <t>VKZ*</t>
  </si>
  <si>
    <t>1*</t>
  </si>
  <si>
    <t>Rieder*</t>
  </si>
  <si>
    <t>M*</t>
  </si>
  <si>
    <t>P*</t>
  </si>
  <si>
    <t>Özkan Nesrin</t>
  </si>
  <si>
    <t>uvm</t>
  </si>
  <si>
    <t>089 54 07 63 93</t>
  </si>
  <si>
    <t>0172-3648283</t>
  </si>
  <si>
    <t>Schleißheimer Str. 413</t>
  </si>
  <si>
    <r>
      <rPr>
        <sz val="11"/>
        <color indexed="8"/>
        <rFont val="Arial Narrow"/>
      </rPr>
      <t>80935 München, Schleißheimer Str. 413</t>
    </r>
  </si>
  <si>
    <t>Merdanovic Elvira</t>
  </si>
  <si>
    <t>089 31 23 24 24</t>
  </si>
  <si>
    <t>0174-9104372</t>
  </si>
  <si>
    <r>
      <rPr>
        <u val="single"/>
        <sz val="11"/>
        <color indexed="32"/>
        <rFont val="Calibri"/>
      </rPr>
      <t>elviramerdanovic@icloud.com</t>
    </r>
  </si>
  <si>
    <t>Lindwurmstr. 95</t>
  </si>
  <si>
    <r>
      <rPr>
        <sz val="11"/>
        <color indexed="8"/>
        <rFont val="Arial Narrow"/>
      </rPr>
      <t>80337 München, Lindwurmstr. 95</t>
    </r>
  </si>
  <si>
    <t>Laouah Mohammed</t>
  </si>
  <si>
    <t>Hajrovic Ismeta</t>
  </si>
  <si>
    <t>089 51 65 75 20</t>
  </si>
  <si>
    <t>0176-30568411</t>
  </si>
  <si>
    <t>Ismeta.hajrovic1701@gmail.com</t>
  </si>
  <si>
    <t>Landshut</t>
  </si>
  <si>
    <r>
      <rPr>
        <sz val="11"/>
        <color indexed="8"/>
        <rFont val="Arial Narrow"/>
      </rPr>
      <t>84032 Landshut, Bahnhofsplatz 1</t>
    </r>
  </si>
  <si>
    <t>Merhi Mona</t>
  </si>
  <si>
    <t>Mayerhofer&amp;Nagler GbR</t>
  </si>
  <si>
    <t>0871 96 66 651</t>
  </si>
  <si>
    <t>0152-33685834</t>
  </si>
  <si>
    <t>Fr. Merhi gekündigt</t>
  </si>
  <si>
    <t>7.00-19.00</t>
  </si>
  <si>
    <t>2x WMF 1500S+</t>
  </si>
  <si>
    <r>
      <rPr>
        <u val="single"/>
        <sz val="11"/>
        <color indexed="32"/>
        <rFont val="Calibri"/>
      </rPr>
      <t>mayerhofer-nagler@web.de</t>
    </r>
  </si>
  <si>
    <t>Friedenheimerstr. 75</t>
  </si>
  <si>
    <r>
      <rPr>
        <sz val="11"/>
        <color indexed="8"/>
        <rFont val="Arial Narrow"/>
      </rPr>
      <t>80686 München, Friedenheimerstr. 75</t>
    </r>
  </si>
  <si>
    <t>Miljojkovic Vladimir</t>
  </si>
  <si>
    <t>Cosic Ivana</t>
  </si>
  <si>
    <t>089 54 72 74 61</t>
  </si>
  <si>
    <t>0176-81197341</t>
  </si>
  <si>
    <t>W.Büttner</t>
  </si>
  <si>
    <t>zd_hr@hotmail.de</t>
  </si>
  <si>
    <t>Steinstr. 85</t>
  </si>
  <si>
    <r>
      <rPr>
        <sz val="11"/>
        <color indexed="8"/>
        <rFont val="Arial Narrow"/>
      </rPr>
      <t>81667 München, Steinstr. 85</t>
    </r>
  </si>
  <si>
    <t>Veljanoska Zorica</t>
  </si>
  <si>
    <t>089 44 11 85 25</t>
  </si>
  <si>
    <t>0177-3316665</t>
  </si>
  <si>
    <t>Johannes Kraus</t>
  </si>
  <si>
    <r>
      <rPr>
        <u val="single"/>
        <sz val="11"/>
        <color indexed="32"/>
        <rFont val="Calibri"/>
      </rPr>
      <t>zorica.veljanoska1@gmail.com</t>
    </r>
  </si>
  <si>
    <t>Thermenallee 1</t>
  </si>
  <si>
    <r>
      <rPr>
        <sz val="11"/>
        <color indexed="8"/>
        <rFont val="Arial Narrow"/>
      </rPr>
      <t>85435 Erding, Thermenallee 1</t>
    </r>
  </si>
  <si>
    <t>Bengler Nicole</t>
  </si>
  <si>
    <t>Wraikow Magdalenus</t>
  </si>
  <si>
    <t>08122 22 82 811</t>
  </si>
  <si>
    <t>0151-62414954</t>
  </si>
  <si>
    <t>Therme Erding Service GmbH</t>
  </si>
  <si>
    <t>8.00-20.00</t>
  </si>
  <si>
    <t>Siebträger Reneka Life HC 3 Ap dla Black + 2x Mühle</t>
  </si>
  <si>
    <r>
      <rPr>
        <u val="single"/>
        <sz val="11"/>
        <color indexed="32"/>
        <rFont val="Calibri"/>
      </rPr>
      <t>m.wraikow@gmail.com</t>
    </r>
  </si>
  <si>
    <t>Steinerstr. 4</t>
  </si>
  <si>
    <r>
      <rPr>
        <sz val="11"/>
        <color indexed="8"/>
        <rFont val="Arial Narrow"/>
      </rPr>
      <t>81369 München, Steinerstr. 4</t>
    </r>
  </si>
  <si>
    <t>089 74 16 07 43</t>
  </si>
  <si>
    <t>Fa. Kreuzmeyer</t>
  </si>
  <si>
    <t>Nymphenburger Str. 92</t>
  </si>
  <si>
    <r>
      <rPr>
        <sz val="11"/>
        <color indexed="8"/>
        <rFont val="Arial Narrow"/>
      </rPr>
      <t>80638 München, Nymphenburger Str. 92</t>
    </r>
  </si>
  <si>
    <t>089 55 29 71 73</t>
  </si>
  <si>
    <t>N92 Immobilien GmbH</t>
  </si>
  <si>
    <t>6.30-19.00</t>
  </si>
  <si>
    <t>6.30-17.00</t>
  </si>
  <si>
    <t>Isartorplatz</t>
  </si>
  <si>
    <r>
      <rPr>
        <sz val="11"/>
        <color indexed="8"/>
        <rFont val="Arial Narrow"/>
      </rPr>
      <t>80331 München, Isartorplatz</t>
    </r>
  </si>
  <si>
    <t>Pinertzi Aspasia</t>
  </si>
  <si>
    <t>089 22 46 11</t>
  </si>
  <si>
    <t>0157-56264427</t>
  </si>
  <si>
    <t>6.00-19.30</t>
  </si>
  <si>
    <r>
      <rPr>
        <u val="single"/>
        <sz val="11"/>
        <color indexed="32"/>
        <rFont val="Calibri"/>
      </rPr>
      <t>aspasiapinertzi@gmail.com</t>
    </r>
  </si>
  <si>
    <t>Albert-Rosshaupter-Str. 14a (Harras)</t>
  </si>
  <si>
    <r>
      <rPr>
        <sz val="11"/>
        <color indexed="8"/>
        <rFont val="Arial Narrow"/>
      </rPr>
      <t>81369 München, Albert-Rosshaupter-Str. 14a (Harras)</t>
    </r>
  </si>
  <si>
    <t>Yener Yildirim</t>
  </si>
  <si>
    <t>Yirtilim Yasemin</t>
  </si>
  <si>
    <t>089 76 61 12</t>
  </si>
  <si>
    <t>0157-57816263</t>
  </si>
  <si>
    <t>WMF 5000+S Twin</t>
  </si>
  <si>
    <t>ysmnyrtlm34@icloud.com</t>
  </si>
  <si>
    <t>Haar</t>
  </si>
  <si>
    <r>
      <rPr>
        <sz val="11"/>
        <color indexed="8"/>
        <rFont val="Arial Narrow"/>
      </rPr>
      <t>85540 Haar, Bahnhofsplatz 1</t>
    </r>
  </si>
  <si>
    <t>089 46 74 96</t>
  </si>
  <si>
    <t>5.30-19.00</t>
  </si>
  <si>
    <t>6.00-13.30</t>
  </si>
  <si>
    <t>A600 twin</t>
  </si>
  <si>
    <t>Herzogstr. 105</t>
  </si>
  <si>
    <r>
      <rPr>
        <sz val="11"/>
        <color indexed="8"/>
        <rFont val="Arial Narrow"/>
      </rPr>
      <t>80796 München, Herzogstr. 105</t>
    </r>
  </si>
  <si>
    <t>Fusco Filomena</t>
  </si>
  <si>
    <t>Hajrovic Safet</t>
  </si>
  <si>
    <t>089 30 06 277</t>
  </si>
  <si>
    <t>01577-9435081</t>
  </si>
  <si>
    <t>Röckl, Stefan</t>
  </si>
  <si>
    <r>
      <rPr>
        <u val="single"/>
        <sz val="11"/>
        <color indexed="32"/>
        <rFont val="Calibri"/>
      </rPr>
      <t>Ismeta.hajrovic1701@gmail.com</t>
    </r>
  </si>
  <si>
    <t>Sonnenstr. 9</t>
  </si>
  <si>
    <r>
      <rPr>
        <sz val="11"/>
        <color indexed="8"/>
        <rFont val="Arial Narrow"/>
      </rPr>
      <t>80331 München, Sonnenstr. 9</t>
    </r>
  </si>
  <si>
    <t>089 45 24 38 71</t>
  </si>
  <si>
    <t>SCI Sonne</t>
  </si>
  <si>
    <t>6.30-18.30</t>
  </si>
  <si>
    <t>Siebträger Reneka 3 gruppig</t>
  </si>
  <si>
    <t>Truderinger Str. 261</t>
  </si>
  <si>
    <r>
      <rPr>
        <sz val="11"/>
        <color indexed="8"/>
        <rFont val="Arial Narrow"/>
      </rPr>
      <t>81825 München, Truderinger Str. 261</t>
    </r>
  </si>
  <si>
    <t>Hakimi Lida</t>
  </si>
  <si>
    <t>089 45 23 81 43</t>
  </si>
  <si>
    <t>0176-84999783</t>
  </si>
  <si>
    <t>RIBI Spedition GmbH</t>
  </si>
  <si>
    <t>8.00-14.00</t>
  </si>
  <si>
    <r>
      <rPr>
        <u val="single"/>
        <sz val="11"/>
        <color indexed="32"/>
        <rFont val="Calibri"/>
      </rPr>
      <t>hakimi-lida@hotmail.de</t>
    </r>
  </si>
  <si>
    <t>Ahornweg 2</t>
  </si>
  <si>
    <r>
      <rPr>
        <sz val="11"/>
        <color indexed="8"/>
        <rFont val="Arial Narrow"/>
      </rPr>
      <t>85375 Neufahrn, Ahornweg 2</t>
    </r>
  </si>
  <si>
    <t>Abdulrahim Binai</t>
  </si>
  <si>
    <t>08165 90 69 319</t>
  </si>
  <si>
    <t>0176-74308168</t>
  </si>
  <si>
    <t>Demos Wohnbau ( GTG Immobilie)</t>
  </si>
  <si>
    <r>
      <rPr>
        <u val="single"/>
        <sz val="11"/>
        <color indexed="32"/>
        <rFont val="Calibri"/>
      </rPr>
      <t>binai1980.abdulrahim@gmail.com</t>
    </r>
  </si>
  <si>
    <t>Lasallestr. 97</t>
  </si>
  <si>
    <r>
      <rPr>
        <sz val="11"/>
        <color indexed="15"/>
        <rFont val="Arial Narrow"/>
      </rPr>
      <t>80995 München, Lasallestr. 97</t>
    </r>
  </si>
  <si>
    <t>GC*</t>
  </si>
  <si>
    <t>Minnai(Agovic) Claudia</t>
  </si>
  <si>
    <t>uvm.</t>
  </si>
  <si>
    <t>089 15 03 510</t>
  </si>
  <si>
    <t>0171-4582529</t>
  </si>
  <si>
    <t>DWRE Alpha GmbH</t>
  </si>
  <si>
    <t>Kündigung Minnai zum 30.09.24</t>
  </si>
  <si>
    <r>
      <rPr>
        <u val="single"/>
        <sz val="11"/>
        <color indexed="15"/>
        <rFont val="Calibri"/>
      </rPr>
      <t>claudiaagovic@gmail.com</t>
    </r>
  </si>
  <si>
    <t>Fritz-Hommel-Weg 3</t>
  </si>
  <si>
    <r>
      <rPr>
        <sz val="11"/>
        <color indexed="8"/>
        <rFont val="Arial Narrow"/>
      </rPr>
      <t>80805 München, Fritz-Hommel-Weg 3</t>
    </r>
  </si>
  <si>
    <t>Rüberg Julia</t>
  </si>
  <si>
    <t>RAHIMI Maryam</t>
  </si>
  <si>
    <t>089 36 17 903</t>
  </si>
  <si>
    <t>0152-34259607</t>
  </si>
  <si>
    <t xml:space="preserve">NKS Hospitality I B.V. </t>
  </si>
  <si>
    <t>6.30-14.30</t>
  </si>
  <si>
    <t>Siebträger T 400 2 Gruppig Franke K30 Twin  2x</t>
  </si>
  <si>
    <t>amirzolfaghari@icloud.com</t>
  </si>
  <si>
    <t>Christophstr. 10, Ecke Seitzstr. 10</t>
  </si>
  <si>
    <r>
      <rPr>
        <sz val="11"/>
        <color indexed="8"/>
        <rFont val="Arial Narrow"/>
      </rPr>
      <t>80538 München, Christophstr. 10, Ecke Seitzstr. 10</t>
    </r>
  </si>
  <si>
    <t>089 29 69 92</t>
  </si>
  <si>
    <t>BRK-Kreisverband München</t>
  </si>
  <si>
    <t>Siebträger Reneka 2 Gruppig/ 2x Pede/ C1100</t>
  </si>
  <si>
    <t>Feldmochinger Straße 4</t>
  </si>
  <si>
    <r>
      <rPr>
        <sz val="11"/>
        <color indexed="8"/>
        <rFont val="Arial Narrow"/>
      </rPr>
      <t>80992 München, Feldmochinger Straße 4</t>
    </r>
  </si>
  <si>
    <t>089 21 56 06 31</t>
  </si>
  <si>
    <t>Dientzenhoferstr. 62</t>
  </si>
  <si>
    <r>
      <rPr>
        <sz val="11"/>
        <color indexed="15"/>
        <rFont val="Arial Narrow"/>
      </rPr>
      <t>80937 München, Dientzenhoferstr. 62</t>
    </r>
  </si>
  <si>
    <t>BÄ*</t>
  </si>
  <si>
    <t>6*</t>
  </si>
  <si>
    <t>Höflinger R.*</t>
  </si>
  <si>
    <t>HÖ*</t>
  </si>
  <si>
    <t>E*</t>
  </si>
  <si>
    <t>089 31 81 17 38</t>
  </si>
  <si>
    <t>Hackerbrücke 4, Nr. ME13</t>
  </si>
  <si>
    <r>
      <rPr>
        <sz val="11"/>
        <color indexed="8"/>
        <rFont val="Arial Narrow"/>
      </rPr>
      <t>80339 München, Hackerbrücke 4, Nr. ME13</t>
    </r>
  </si>
  <si>
    <t>Kelmendi Berat</t>
  </si>
  <si>
    <t>089 50 02 85 90</t>
  </si>
  <si>
    <t>01523-4653443</t>
  </si>
  <si>
    <t>A1000 aus Therme</t>
  </si>
  <si>
    <t>Leonrodplatz 5</t>
  </si>
  <si>
    <r>
      <rPr>
        <sz val="11"/>
        <color indexed="8"/>
        <rFont val="Arial Narrow"/>
      </rPr>
      <t>80636 München, Leonrodplatz 5</t>
    </r>
  </si>
  <si>
    <t>Krasniqi Sead</t>
  </si>
  <si>
    <t>Rosculete Mihai</t>
  </si>
  <si>
    <t>089 15 10 28</t>
  </si>
  <si>
    <t>0151-29471100</t>
  </si>
  <si>
    <t>A600 MS2 TWIN SU12 / Purity C1100 1x</t>
  </si>
  <si>
    <t>rosculete.mihai@gmail.com</t>
  </si>
  <si>
    <t>Heideckstr. 14</t>
  </si>
  <si>
    <r>
      <rPr>
        <sz val="11"/>
        <color indexed="8"/>
        <rFont val="Arial Narrow"/>
      </rPr>
      <t>80637 München, Heideckstr. 14</t>
    </r>
  </si>
  <si>
    <t>Höflinger R.</t>
  </si>
  <si>
    <t>089 14 34 00 95</t>
  </si>
  <si>
    <t>JA über HÖV</t>
  </si>
  <si>
    <t>Bahnhofsplatz 1, Hauptbhf.</t>
  </si>
  <si>
    <r>
      <rPr>
        <sz val="11"/>
        <color indexed="8"/>
        <rFont val="Arial Narrow"/>
      </rPr>
      <t>80335 München, Bahnhofsplatz 1, Hauptbhf.</t>
    </r>
  </si>
  <si>
    <t>089 54 54 99 76</t>
  </si>
  <si>
    <t>01520-3443252</t>
  </si>
  <si>
    <t>4.30-21.00/4.30-23</t>
  </si>
  <si>
    <t>4.30-23.00</t>
  </si>
  <si>
    <t>5.30-23.00</t>
  </si>
  <si>
    <t>WMF 5000+S 4x</t>
  </si>
  <si>
    <t>Leopoldstr. 82 - Karstadt</t>
  </si>
  <si>
    <r>
      <rPr>
        <sz val="11"/>
        <color indexed="8"/>
        <rFont val="Arial Narrow"/>
      </rPr>
      <t>80802 München, Leopoldstr. 82 - Karstadt</t>
    </r>
  </si>
  <si>
    <t>089 38 10 62 90</t>
  </si>
  <si>
    <t>9.00-20.00</t>
  </si>
  <si>
    <t>Theresienstr. 63</t>
  </si>
  <si>
    <r>
      <rPr>
        <sz val="11"/>
        <color indexed="8"/>
        <rFont val="Arial Narrow"/>
      </rPr>
      <t>80333 München, Theresienstr. 63</t>
    </r>
  </si>
  <si>
    <t>Roth Christian</t>
  </si>
  <si>
    <t>089 57 95 14 85</t>
  </si>
  <si>
    <t>0151-54621472</t>
  </si>
  <si>
    <t>7.30-18.00</t>
  </si>
  <si>
    <t>8.00-18.00</t>
  </si>
  <si>
    <t>Siebträger Reneka 2 Gruppig / Reneka E60 2x</t>
  </si>
  <si>
    <r>
      <rPr>
        <u val="single"/>
        <sz val="11"/>
        <color indexed="32"/>
        <rFont val="Calibri"/>
      </rPr>
      <t>rothchristian@email.de</t>
    </r>
  </si>
  <si>
    <t>Ottobrunn</t>
  </si>
  <si>
    <t>Bahnhofsplatz Bahnhof EG, Kiosk</t>
  </si>
  <si>
    <r>
      <rPr>
        <sz val="11"/>
        <color indexed="15"/>
        <rFont val="Arial Narrow"/>
      </rPr>
      <t>85521 Ottobrunn, Bahnhofsplatz Bahnhof EG, Kiosk</t>
    </r>
  </si>
  <si>
    <t>MM*</t>
  </si>
  <si>
    <t>089 21 26 08 64</t>
  </si>
  <si>
    <t>A600 MS2 SU05 Twin</t>
  </si>
  <si>
    <t>Greifenberg</t>
  </si>
  <si>
    <t>Hauptstraße 55 a</t>
  </si>
  <si>
    <r>
      <rPr>
        <sz val="11"/>
        <color indexed="8"/>
        <rFont val="Arial Narrow"/>
      </rPr>
      <t>86926 Greifenberg, Hauptstraße 55 a</t>
    </r>
  </si>
  <si>
    <t>Schermann</t>
  </si>
  <si>
    <t>08192 99 75 901</t>
  </si>
  <si>
    <t>Seefeld</t>
  </si>
  <si>
    <t>Hauptstraße 13</t>
  </si>
  <si>
    <r>
      <rPr>
        <sz val="11"/>
        <color indexed="8"/>
        <rFont val="Arial Narrow"/>
      </rPr>
      <t>82229 Seefeld, Hauptstraße 13</t>
    </r>
  </si>
  <si>
    <t>Koimtsidis Aristeidis</t>
  </si>
  <si>
    <t>Gruzd Daria</t>
  </si>
  <si>
    <t>08152 39 59 720</t>
  </si>
  <si>
    <t>0170-4316324</t>
  </si>
  <si>
    <r>
      <rPr>
        <u val="single"/>
        <sz val="11"/>
        <color indexed="32"/>
        <rFont val="Calibri"/>
      </rPr>
      <t>Dariagruzd@web.de</t>
    </r>
  </si>
  <si>
    <t>Diessen</t>
  </si>
  <si>
    <t>Fritz-Winter-Straße 3  (Netto)</t>
  </si>
  <si>
    <r>
      <rPr>
        <sz val="11"/>
        <color indexed="8"/>
        <rFont val="Arial Narrow"/>
      </rPr>
      <t>86911 Diessen, Fritz-Winter-Straße 3  (Netto)</t>
    </r>
  </si>
  <si>
    <t>08807 21 46 507</t>
  </si>
  <si>
    <t>6.30-20.00</t>
  </si>
  <si>
    <t>Hans-Zellner-Weg 1</t>
  </si>
  <si>
    <r>
      <rPr>
        <sz val="11"/>
        <color indexed="15"/>
        <rFont val="Arial Narrow"/>
      </rPr>
      <t>82319 Starnberg, Hans-Zellner-Weg 1</t>
    </r>
  </si>
  <si>
    <t>Hofer*</t>
  </si>
  <si>
    <t>Hamberger &amp; Lenzki GbR</t>
  </si>
  <si>
    <t>08151 99 86 142</t>
  </si>
  <si>
    <t>Ab Jan nur bis 13 Uhr</t>
  </si>
  <si>
    <t>Odelzhausen</t>
  </si>
  <si>
    <t>Rudolf-Diesel-Straße 13</t>
  </si>
  <si>
    <r>
      <rPr>
        <sz val="11"/>
        <color indexed="8"/>
        <rFont val="Arial Narrow"/>
      </rPr>
      <t>85235 Odelzhausen, Rudolf-Diesel-Straße 13</t>
    </r>
  </si>
  <si>
    <t>08134 93 50 79</t>
  </si>
  <si>
    <t>7.30-11.00</t>
  </si>
  <si>
    <t>Marktstraße 14</t>
  </si>
  <si>
    <r>
      <rPr>
        <sz val="11"/>
        <color indexed="8"/>
        <rFont val="Arial Narrow"/>
      </rPr>
      <t>85235 Odelzhausen, Marktstraße 14</t>
    </r>
  </si>
  <si>
    <t>08134 55 47 34</t>
  </si>
  <si>
    <t>0176-31732817</t>
  </si>
  <si>
    <t>9.00-17.00</t>
  </si>
  <si>
    <t>Fürstenfeldbruck</t>
  </si>
  <si>
    <t>Dachauer Straße 29</t>
  </si>
  <si>
    <r>
      <rPr>
        <sz val="11"/>
        <color indexed="8"/>
        <rFont val="Arial Narrow"/>
      </rPr>
      <t>82256 Fürstenfeldbruck, Dachauer Straße 29</t>
    </r>
  </si>
  <si>
    <t>08141 52 76 613</t>
  </si>
  <si>
    <t>0176-70268482</t>
  </si>
  <si>
    <t>Siebträger T 400 2 Gruppig, K30 Twin</t>
  </si>
  <si>
    <r>
      <rPr>
        <u val="single"/>
        <sz val="11"/>
        <color indexed="32"/>
        <rFont val="Calibri"/>
      </rPr>
      <t>sead.krasniqi@gmx.net</t>
    </r>
  </si>
  <si>
    <t>St.-Anna-Straße 16</t>
  </si>
  <si>
    <r>
      <rPr>
        <sz val="11"/>
        <color indexed="8"/>
        <rFont val="Arial Narrow"/>
      </rPr>
      <t>80538 München, St.-Anna-Straße 16</t>
    </r>
  </si>
  <si>
    <t>Mandl Marco</t>
  </si>
  <si>
    <t>089 12 11 48 18</t>
  </si>
  <si>
    <t>0176-76615218</t>
  </si>
  <si>
    <t>Siebträger Reneka 2 Gruppig, 2x Pede</t>
  </si>
  <si>
    <r>
      <rPr>
        <u val="single"/>
        <sz val="11"/>
        <color indexed="32"/>
        <rFont val="Calibri"/>
      </rPr>
      <t>marco_mandl@web.de</t>
    </r>
  </si>
  <si>
    <t>Schellingstraße 17</t>
  </si>
  <si>
    <r>
      <rPr>
        <sz val="11"/>
        <color indexed="8"/>
        <rFont val="Arial Narrow"/>
      </rPr>
      <t>80799 München, Schellingstraße 17</t>
    </r>
  </si>
  <si>
    <t>Stich Gerhard</t>
  </si>
  <si>
    <t>089 28 67 30 44</t>
  </si>
  <si>
    <t>01512-2378780</t>
  </si>
  <si>
    <t>8.00-24.00</t>
  </si>
  <si>
    <t>8.00-22.00</t>
  </si>
  <si>
    <t>GET-GAS</t>
  </si>
  <si>
    <t>Siebträger Reneka 3 Gruppig, 2x Pede Dines</t>
  </si>
  <si>
    <r>
      <rPr>
        <u val="single"/>
        <sz val="11"/>
        <color indexed="32"/>
        <rFont val="Calibri"/>
      </rPr>
      <t>Gerhard.stich94@googlemail.com</t>
    </r>
  </si>
  <si>
    <t>Theatinerstraße 40</t>
  </si>
  <si>
    <r>
      <rPr>
        <sz val="11"/>
        <color indexed="8"/>
        <rFont val="Arial Narrow"/>
      </rPr>
      <t>80333 München, Theatinerstraße 40</t>
    </r>
  </si>
  <si>
    <t>089 23 23 86 77</t>
  </si>
  <si>
    <t>10.00-18.00</t>
  </si>
  <si>
    <t>Kurfürstenplatz, Hohenzollernstr. 84</t>
  </si>
  <si>
    <r>
      <rPr>
        <sz val="11"/>
        <color indexed="8"/>
        <rFont val="Arial Narrow"/>
      </rPr>
      <t>80801 München, Kurfürstenplatz, Hohenzollernstr. 84</t>
    </r>
  </si>
  <si>
    <t>Salihaj Alberije</t>
  </si>
  <si>
    <t>089 38 38 04 83</t>
  </si>
  <si>
    <t>0176 87781230</t>
  </si>
  <si>
    <r>
      <rPr>
        <u val="single"/>
        <sz val="11"/>
        <color indexed="32"/>
        <rFont val="Calibri"/>
      </rPr>
      <t>k_tilja@icloud.com</t>
    </r>
  </si>
  <si>
    <t>Landau</t>
  </si>
  <si>
    <t>Straubinger Str. 23a (Hackervilla)</t>
  </si>
  <si>
    <r>
      <rPr>
        <sz val="11"/>
        <color indexed="8"/>
        <rFont val="Arial Narrow"/>
      </rPr>
      <t>94405 Landau, Straubinger Str. 23a (Hackervilla)</t>
    </r>
  </si>
  <si>
    <t>NB</t>
  </si>
  <si>
    <t>Staudacher</t>
  </si>
  <si>
    <t>09951 69 03 89</t>
  </si>
  <si>
    <t>Obermeier, Richard</t>
  </si>
  <si>
    <t>DV-NB</t>
  </si>
  <si>
    <t>Landau-Fichtheim</t>
  </si>
  <si>
    <t>Fichtheimer Feld 1 (Hagebau)</t>
  </si>
  <si>
    <r>
      <rPr>
        <sz val="11"/>
        <color indexed="8"/>
        <rFont val="Arial Narrow"/>
      </rPr>
      <t>94405 Landau-Fichtheim, Fichtheimer Feld 1 (Hagebau)</t>
    </r>
  </si>
  <si>
    <t>09951 59 93 58</t>
  </si>
  <si>
    <t>Hagebau</t>
  </si>
  <si>
    <t>gekündigt</t>
  </si>
  <si>
    <t>letzter VK-Tag</t>
  </si>
  <si>
    <t>Arnstorf</t>
  </si>
  <si>
    <t>Mariakirchner Str. 37 (Neukauf)</t>
  </si>
  <si>
    <r>
      <rPr>
        <sz val="11"/>
        <color indexed="8"/>
        <rFont val="Arial Narrow"/>
      </rPr>
      <t>94424 Arnstorf, Mariakirchner Str. 37 (Neukauf)</t>
    </r>
  </si>
  <si>
    <t>Ghinea Stefan-Bogdan</t>
  </si>
  <si>
    <t>0872 39 78 102</t>
  </si>
  <si>
    <t>Neukauf</t>
  </si>
  <si>
    <r>
      <rPr>
        <u val="single"/>
        <sz val="11"/>
        <color indexed="32"/>
        <rFont val="Calibri"/>
      </rPr>
      <t>ghineastefan@yahoo.com</t>
    </r>
  </si>
  <si>
    <t>Pilsting</t>
  </si>
  <si>
    <t>Marktplatz 19</t>
  </si>
  <si>
    <r>
      <rPr>
        <sz val="11"/>
        <color indexed="15"/>
        <rFont val="Arial Narrow"/>
      </rPr>
      <t>94431 Pilsting, Marktplatz 19</t>
    </r>
  </si>
  <si>
    <t>NB*</t>
  </si>
  <si>
    <t>5*</t>
  </si>
  <si>
    <t>Staudacher*</t>
  </si>
  <si>
    <t>09953 12 26</t>
  </si>
  <si>
    <t>Pollinger, Franz</t>
  </si>
  <si>
    <t>5.30-18.00</t>
  </si>
  <si>
    <t>6.00-12.30</t>
  </si>
  <si>
    <t>7.00-10.30</t>
  </si>
  <si>
    <t>Franke A400 SU5 Tank</t>
  </si>
  <si>
    <t>Plattling</t>
  </si>
  <si>
    <t>Straubinger Str. 86</t>
  </si>
  <si>
    <r>
      <rPr>
        <sz val="11"/>
        <color indexed="15"/>
        <rFont val="Arial Narrow"/>
      </rPr>
      <t>94447 Plattling, Straubinger Str. 86</t>
    </r>
  </si>
  <si>
    <t xml:space="preserve">Eigen </t>
  </si>
  <si>
    <t>09931 52 73</t>
  </si>
  <si>
    <t>Sasnowicz, Herbert</t>
  </si>
  <si>
    <t>Sendlingerstraße 47</t>
  </si>
  <si>
    <r>
      <rPr>
        <sz val="11"/>
        <color indexed="8"/>
        <rFont val="Arial Narrow"/>
      </rPr>
      <t>80331 München, Sendlingerstraße 47</t>
    </r>
  </si>
  <si>
    <t>SAITI Fisnik</t>
  </si>
  <si>
    <t>Pedace Antonio</t>
  </si>
  <si>
    <t>089 64 98 03 56</t>
  </si>
  <si>
    <t>0176-80875407</t>
  </si>
  <si>
    <t>7.00-19.30</t>
  </si>
  <si>
    <t>apedace@web.de</t>
  </si>
  <si>
    <t>Dachau</t>
  </si>
  <si>
    <t>Bahnhofsplatz</t>
  </si>
  <si>
    <r>
      <rPr>
        <sz val="11"/>
        <color indexed="8"/>
        <rFont val="Arial Narrow"/>
      </rPr>
      <t>85221 Dachau, Bahnhofsplatz</t>
    </r>
  </si>
  <si>
    <t>Garching</t>
  </si>
  <si>
    <t>Schleißheimer Straße 28a</t>
  </si>
  <si>
    <r>
      <rPr>
        <sz val="11"/>
        <color indexed="8"/>
        <rFont val="Arial Narrow"/>
      </rPr>
      <t>85748 Garching, Schleißheimer Straße 28a</t>
    </r>
  </si>
  <si>
    <t>Krasniqi Ibrahim</t>
  </si>
  <si>
    <t>Krasniqi Menduhije</t>
  </si>
  <si>
    <r>
      <rPr>
        <sz val="11"/>
        <color indexed="8"/>
        <rFont val="Arial Narrow"/>
      </rPr>
      <t>089 51 91 96 82</t>
    </r>
    <r>
      <rPr>
        <sz val="11"/>
        <color indexed="8"/>
        <rFont val="Calibri"/>
      </rPr>
      <t xml:space="preserve"> </t>
    </r>
  </si>
  <si>
    <t>01522-9235108</t>
  </si>
  <si>
    <r>
      <rPr>
        <u val="single"/>
        <sz val="11"/>
        <color indexed="32"/>
        <rFont val="Calibri"/>
      </rPr>
      <t>doni_genta@hotmail.de</t>
    </r>
  </si>
  <si>
    <t>Am Ausbesserungswerk 8 Motorworld "Cafe"</t>
  </si>
  <si>
    <r>
      <rPr>
        <sz val="11"/>
        <color indexed="8"/>
        <rFont val="Arial Narrow"/>
      </rPr>
      <t>80939 München, Am Ausbesserungswerk 8 Motorworld "Cafe"</t>
    </r>
  </si>
  <si>
    <t>RiMa Foodcompany UG Hr. Kabaschi</t>
  </si>
  <si>
    <t>01577-0219328</t>
  </si>
  <si>
    <t>9.00-18.00</t>
  </si>
  <si>
    <r>
      <rPr>
        <u val="single"/>
        <sz val="11"/>
        <color indexed="32"/>
        <rFont val="Calibri"/>
      </rPr>
      <t>kabashirinas@hotmail.com</t>
    </r>
  </si>
  <si>
    <t>Gabelsberger Straße 22, Ecke Luisenstraße</t>
  </si>
  <si>
    <r>
      <rPr>
        <sz val="11"/>
        <color indexed="8"/>
        <rFont val="Arial Narrow"/>
      </rPr>
      <t>80333 München, Gabelsberger Straße 22, Ecke Luisenstraße</t>
    </r>
  </si>
  <si>
    <t>RiMa Foodcompany</t>
  </si>
  <si>
    <t xml:space="preserve">Dernjani Florent </t>
  </si>
  <si>
    <t>089 33 03 79 80</t>
  </si>
  <si>
    <t>0176-56739328</t>
  </si>
  <si>
    <r>
      <rPr>
        <u val="single"/>
        <sz val="11"/>
        <color indexed="32"/>
        <rFont val="Calibri"/>
      </rPr>
      <t>besire.ponik1@outlook.de</t>
    </r>
  </si>
  <si>
    <t>Am Ausbesserungswerk 8 Motorworld "Kiosk"</t>
  </si>
  <si>
    <r>
      <rPr>
        <sz val="11"/>
        <color indexed="8"/>
        <rFont val="Arial Narrow"/>
      </rPr>
      <t>80939 München, Am Ausbesserungswerk 8 Motorworld "Kiosk"</t>
    </r>
  </si>
  <si>
    <t xml:space="preserve"> zu Veranstaltungen geöffnet</t>
  </si>
  <si>
    <t>10.00-17.00</t>
  </si>
  <si>
    <t>A 600</t>
  </si>
  <si>
    <t>Nürnberg</t>
  </si>
  <si>
    <t>Breite Gasse 2 "Brezn-Conzeptstore"</t>
  </si>
  <si>
    <r>
      <rPr>
        <sz val="11"/>
        <color indexed="8"/>
        <rFont val="Arial Narrow"/>
      </rPr>
      <t>90402 Nürnberg, Breite Gasse 2 "Brezn-Conzeptstore"</t>
    </r>
  </si>
  <si>
    <t>BCS</t>
  </si>
  <si>
    <t>Chousein Imam Ramadan</t>
  </si>
  <si>
    <t>Koc Muazzez</t>
  </si>
  <si>
    <t>0911 24 27 79 20</t>
  </si>
  <si>
    <t>0175-89071827</t>
  </si>
  <si>
    <r>
      <rPr>
        <u val="single"/>
        <sz val="11"/>
        <color indexed="32"/>
        <rFont val="Calibri"/>
      </rPr>
      <t>skocc71@gmx.de</t>
    </r>
  </si>
  <si>
    <t>München (Mira EKZ)</t>
  </si>
  <si>
    <t>Schleißheimerstraße 506</t>
  </si>
  <si>
    <r>
      <rPr>
        <sz val="11"/>
        <color indexed="8"/>
        <rFont val="Arial Narrow"/>
      </rPr>
      <t>80933 München (Mira EKZ), Schleißheimerstraße 506</t>
    </r>
  </si>
  <si>
    <t>089 55 26 90 11</t>
  </si>
  <si>
    <t>Völkel Company</t>
  </si>
  <si>
    <t>Frontenhausen</t>
  </si>
  <si>
    <t>Bahnhofstraße 16</t>
  </si>
  <si>
    <r>
      <rPr>
        <sz val="11"/>
        <color indexed="8"/>
        <rFont val="Arial Narrow"/>
      </rPr>
      <t>84160 Frontenhausen, Bahnhofstraße 16</t>
    </r>
  </si>
  <si>
    <t>0873 25 51</t>
  </si>
  <si>
    <t>6.00-17.30</t>
  </si>
  <si>
    <t>07.00-17.00</t>
  </si>
  <si>
    <t>Moosthenning</t>
  </si>
  <si>
    <t>Ammerfeld 1</t>
  </si>
  <si>
    <r>
      <rPr>
        <sz val="11"/>
        <color indexed="8"/>
        <rFont val="Arial Narrow"/>
      </rPr>
      <t>84164 Moosthenning, Ammerfeld 1</t>
    </r>
  </si>
  <si>
    <t>Adam Rene Christian</t>
  </si>
  <si>
    <t>08731 39 52 442</t>
  </si>
  <si>
    <t>0176-55780929</t>
  </si>
  <si>
    <t>Netto</t>
  </si>
  <si>
    <t>8.30-11.30</t>
  </si>
  <si>
    <r>
      <rPr>
        <u val="single"/>
        <sz val="11"/>
        <color indexed="32"/>
        <rFont val="Calibri"/>
      </rPr>
      <t>adamrene54@gmail.com</t>
    </r>
  </si>
  <si>
    <t>Marklkofen</t>
  </si>
  <si>
    <t>Frontenhausenerstraße 34</t>
  </si>
  <si>
    <r>
      <rPr>
        <sz val="11"/>
        <color indexed="8"/>
        <rFont val="Arial Narrow"/>
      </rPr>
      <t>84163 Marklkofen, Frontenhausenerstraße 34</t>
    </r>
  </si>
  <si>
    <t>08732 93 91 813</t>
  </si>
  <si>
    <t>7.30-10.30</t>
  </si>
  <si>
    <t>Adlkofen</t>
  </si>
  <si>
    <t>Kröningerstraße 2</t>
  </si>
  <si>
    <r>
      <rPr>
        <sz val="11"/>
        <color indexed="15"/>
        <rFont val="Arial Narrow"/>
      </rPr>
      <t>84166 Adlkofen, Kröningerstraße 2</t>
    </r>
  </si>
  <si>
    <t>08707 93 87 730</t>
  </si>
  <si>
    <t>Mietvertrag bis 31.7.24</t>
  </si>
  <si>
    <t>7.00-15.00</t>
  </si>
  <si>
    <t>Reisbach</t>
  </si>
  <si>
    <t>Marktplatz 43</t>
  </si>
  <si>
    <r>
      <rPr>
        <sz val="11"/>
        <color indexed="8"/>
        <rFont val="Arial Narrow"/>
      </rPr>
      <t>94419 Reisbach, Marktplatz 43</t>
    </r>
  </si>
  <si>
    <t>08734 93 91 917</t>
  </si>
  <si>
    <t>Esterl, Georg</t>
  </si>
  <si>
    <t>Taufkirchen</t>
  </si>
  <si>
    <t>Landshuter Straße 8</t>
  </si>
  <si>
    <r>
      <rPr>
        <sz val="11"/>
        <color indexed="15"/>
        <rFont val="Arial Narrow"/>
      </rPr>
      <t>84416 Taufkirchen, Landshuter Straße 8</t>
    </r>
  </si>
  <si>
    <t>Cökükoglu Ersin</t>
  </si>
  <si>
    <t>Meyer Jennifer</t>
  </si>
  <si>
    <t>08084 56 26 293</t>
  </si>
  <si>
    <t>0178-5361489</t>
  </si>
  <si>
    <t>Meyer gekündigt zum 31.3.24; dann Butt</t>
  </si>
  <si>
    <t>7.00-12.00</t>
  </si>
  <si>
    <t>Landsberger Straße 300, Ecke Wotanstr."Würfel"</t>
  </si>
  <si>
    <r>
      <rPr>
        <sz val="11"/>
        <color indexed="8"/>
        <rFont val="Arial Narrow"/>
      </rPr>
      <t>80687 München-Laim, Landsberger Straße 300, Ecke Wotanstr."Würfel"</t>
    </r>
  </si>
  <si>
    <t>089 54 63 62 37</t>
  </si>
  <si>
    <t>Credit Swiss, Strabag</t>
  </si>
  <si>
    <t>München-Perlach</t>
  </si>
  <si>
    <t>MÜ Perlach Plaza, Thomas- Dehler-Straße 15</t>
  </si>
  <si>
    <r>
      <rPr>
        <sz val="11"/>
        <color indexed="8"/>
        <rFont val="Arial Narrow"/>
      </rPr>
      <t>81737 München-Perlach, MÜ Perlach Plaza, Thomas- Dehler-Straße 15</t>
    </r>
  </si>
  <si>
    <t>Berner Michael</t>
  </si>
  <si>
    <t>Hajari Arezoo</t>
  </si>
  <si>
    <t>089 41 11 73 57</t>
  </si>
  <si>
    <t>0162-3283114</t>
  </si>
  <si>
    <r>
      <rPr>
        <u val="single"/>
        <sz val="11"/>
        <color indexed="32"/>
        <rFont val="Calibri"/>
      </rPr>
      <t xml:space="preserve">hajariarezoo@gmail.com </t>
    </r>
  </si>
  <si>
    <t>Hunderdorf</t>
  </si>
  <si>
    <t>Im Gewerbepark 1</t>
  </si>
  <si>
    <r>
      <rPr>
        <sz val="11"/>
        <color indexed="15"/>
        <rFont val="Arial Narrow"/>
      </rPr>
      <t>94336 Hunderdorf, Im Gewerbepark 1</t>
    </r>
  </si>
  <si>
    <t>09422 40 26 168</t>
  </si>
  <si>
    <t>Edeka Buchbauer</t>
  </si>
  <si>
    <t>München-Pasing</t>
  </si>
  <si>
    <t>Gräfstraße 68</t>
  </si>
  <si>
    <r>
      <rPr>
        <sz val="11"/>
        <color indexed="8"/>
        <rFont val="Arial Narrow"/>
      </rPr>
      <t>81241 München-Pasing, Gräfstraße 68</t>
    </r>
  </si>
  <si>
    <t>ROSCULETE Mihai Cristian</t>
  </si>
  <si>
    <t>Eshaqzai Arezo</t>
  </si>
  <si>
    <t>089 45 45 28 82</t>
  </si>
  <si>
    <t>0176-32123071</t>
  </si>
  <si>
    <r>
      <rPr>
        <u val="single"/>
        <sz val="11"/>
        <color indexed="32"/>
        <rFont val="Calibri"/>
      </rPr>
      <t>arezo.eshaqzai@outlook.de</t>
    </r>
  </si>
  <si>
    <t>Marsstraße 12</t>
  </si>
  <si>
    <r>
      <rPr>
        <sz val="11"/>
        <color indexed="8"/>
        <rFont val="Arial Narrow"/>
      </rPr>
      <t>80335 München, Marsstraße 12</t>
    </r>
  </si>
  <si>
    <t>089 16 78 38 82</t>
  </si>
  <si>
    <t>6.00-14.00</t>
  </si>
  <si>
    <t xml:space="preserve">München </t>
  </si>
  <si>
    <t>Ostbahnhof, Orleansplatz 10, unten BCS</t>
  </si>
  <si>
    <r>
      <rPr>
        <sz val="11"/>
        <color indexed="8"/>
        <rFont val="Arial Narrow"/>
      </rPr>
      <t>81667 München , Ostbahnhof, Orleansplatz 10, unten BCS</t>
    </r>
  </si>
  <si>
    <t>Ali Zada Elham</t>
  </si>
  <si>
    <t>Lokaj Memaj Floriana</t>
  </si>
  <si>
    <t>089 1503510</t>
  </si>
  <si>
    <t>0176-62624472</t>
  </si>
  <si>
    <t>NEU Floriana Memaj Lokaj</t>
  </si>
  <si>
    <r>
      <rPr>
        <u val="single"/>
        <sz val="11"/>
        <color indexed="32"/>
        <rFont val="Calibri"/>
      </rPr>
      <t>memajfloriana@gmail.com</t>
    </r>
  </si>
  <si>
    <t>HÖ Cafe Perlach Plaza, Thomas-Dehler-Straße 15</t>
  </si>
  <si>
    <r>
      <rPr>
        <sz val="11"/>
        <color indexed="8"/>
        <rFont val="Arial Narrow"/>
      </rPr>
      <t>81737 München-Perlach, HÖ Cafe Perlach Plaza, Thomas-Dehler-Straße 15</t>
    </r>
  </si>
  <si>
    <t>Zorneding</t>
  </si>
  <si>
    <t>Bahnhofstraße 57</t>
  </si>
  <si>
    <r>
      <rPr>
        <sz val="11"/>
        <color indexed="8"/>
        <rFont val="Arial Narrow"/>
      </rPr>
      <t>85604 Zorneding, Bahnhofstraße 57</t>
    </r>
  </si>
  <si>
    <t>Bhf*</t>
  </si>
  <si>
    <t>08106 9938849</t>
  </si>
  <si>
    <r>
      <rPr>
        <u val="single"/>
        <sz val="11"/>
        <color indexed="15"/>
        <rFont val="Calibri"/>
      </rPr>
      <t>hakimi-lida@hotmail.de</t>
    </r>
  </si>
  <si>
    <t>Sendlinger-Tor-Platz U-Bahnhof (Eingang Lindwurmstr.)</t>
  </si>
  <si>
    <r>
      <rPr>
        <sz val="11"/>
        <color indexed="8"/>
        <rFont val="Arial Narrow"/>
      </rPr>
      <t>80336 München, Sendlinger-Tor-Platz U-Bahnhof (Eingang Lindwurmstr.)</t>
    </r>
  </si>
  <si>
    <t>Cham</t>
  </si>
  <si>
    <t>Mittelweg 23</t>
  </si>
  <si>
    <r>
      <rPr>
        <sz val="11"/>
        <color indexed="8"/>
        <rFont val="Arial Narrow"/>
      </rPr>
      <t>93413 Cham, Mittelweg 23</t>
    </r>
  </si>
  <si>
    <t>09971 761 99 70</t>
  </si>
  <si>
    <t>Möbelhaus Frey</t>
  </si>
  <si>
    <t>5.30-18.30</t>
  </si>
  <si>
    <t>06.00-17.00</t>
  </si>
  <si>
    <t>WMF 2x von Vorbesitzer übernommen</t>
  </si>
  <si>
    <t>Passau</t>
  </si>
  <si>
    <t>Spitalhofstraße 30</t>
  </si>
  <si>
    <r>
      <rPr>
        <sz val="11"/>
        <color indexed="15"/>
        <rFont val="Arial Narrow"/>
      </rPr>
      <t>94032 Passau, Spitalhofstraße 30</t>
    </r>
  </si>
  <si>
    <t>0851 37930537</t>
  </si>
  <si>
    <t>0157-31370399</t>
  </si>
  <si>
    <r>
      <rPr>
        <sz val="11"/>
        <color indexed="8"/>
        <rFont val="Arial Narrow"/>
      </rPr>
      <t xml:space="preserve">Frankfurter Ring 35 - Isetta Cafe </t>
    </r>
    <r>
      <rPr>
        <b val="1"/>
        <sz val="11"/>
        <color indexed="8"/>
        <rFont val="Arial Narrow"/>
      </rPr>
      <t>BMW</t>
    </r>
  </si>
  <si>
    <r>
      <rPr>
        <sz val="11"/>
        <color indexed="8"/>
        <rFont val="Arial Narrow"/>
      </rPr>
      <t>80807 München, Frankfurter Ring 35 - Isetta Cafe BMW</t>
    </r>
  </si>
  <si>
    <t>Schmid Kathrin</t>
  </si>
  <si>
    <t>Künstler Maria</t>
  </si>
  <si>
    <t>0177-8197370</t>
  </si>
  <si>
    <t>8.00-16.30</t>
  </si>
  <si>
    <t>Faema</t>
  </si>
  <si>
    <t>Fritz-Kola</t>
  </si>
  <si>
    <r>
      <rPr>
        <u val="single"/>
        <sz val="11"/>
        <color indexed="32"/>
        <rFont val="Calibri"/>
      </rPr>
      <t>isetta.cafe@outlook.com</t>
    </r>
  </si>
  <si>
    <t>Hauptbahnhof, U-Bahn</t>
  </si>
  <si>
    <r>
      <rPr>
        <sz val="11"/>
        <color indexed="8"/>
        <rFont val="Arial Narrow"/>
      </rPr>
      <t>80335 München, Hauptbahnhof, U-Bahn</t>
    </r>
  </si>
  <si>
    <t>089 51700608</t>
  </si>
  <si>
    <t>Siebträger Reneka 3-Gruppig</t>
  </si>
  <si>
    <t>München-Freiham</t>
  </si>
  <si>
    <t>ZAM</t>
  </si>
  <si>
    <r>
      <rPr>
        <sz val="11"/>
        <color indexed="8"/>
        <rFont val="Arial Narrow"/>
      </rPr>
      <t>81248 München-Freiham, ZAM</t>
    </r>
  </si>
  <si>
    <t>?</t>
  </si>
  <si>
    <t>Ende Nov 2024</t>
  </si>
  <si>
    <t>Theresienhöhe 30  (Kuchentratsch)</t>
  </si>
  <si>
    <r>
      <rPr>
        <sz val="11"/>
        <color indexed="8"/>
        <rFont val="Arial Narrow"/>
      </rPr>
      <t>80339 München, Theresienhöhe 30  (Kuchentratsch)</t>
    </r>
  </si>
  <si>
    <t>KUTR</t>
  </si>
  <si>
    <t>089 43 79 40 72</t>
  </si>
  <si>
    <t>Kuchentratsch Online Shop</t>
  </si>
  <si>
    <r>
      <rPr>
        <sz val="11"/>
        <color indexed="41"/>
        <rFont val="Arial Narrow"/>
      </rPr>
      <t xml:space="preserve"> , Kuchentratsch Online Shop</t>
    </r>
  </si>
  <si>
    <t>Backwerk Hauptbahnhof</t>
  </si>
  <si>
    <r>
      <rPr>
        <sz val="11"/>
        <color indexed="8"/>
        <rFont val="Arial Narrow"/>
      </rPr>
      <t>80335 München, Backwerk Hauptbahnhof</t>
    </r>
  </si>
  <si>
    <t>*Bhf</t>
  </si>
  <si>
    <t>*M</t>
  </si>
  <si>
    <t>Übergabe am 1.6.25</t>
  </si>
  <si>
    <t>*</t>
  </si>
  <si>
    <t>Neufahrn in NBB</t>
  </si>
  <si>
    <t xml:space="preserve">Rottenburger Straße </t>
  </si>
  <si>
    <r>
      <rPr>
        <sz val="11"/>
        <color indexed="8"/>
        <rFont val="Arial Narrow"/>
      </rPr>
      <t xml:space="preserve">84088 Neufahrn in NBB, Rottenburger Straße </t>
    </r>
  </si>
  <si>
    <t>kommt nicht</t>
  </si>
  <si>
    <t>Freising</t>
  </si>
  <si>
    <t>Bahnhofsplatz 4</t>
  </si>
  <si>
    <r>
      <rPr>
        <sz val="11"/>
        <color indexed="8"/>
        <rFont val="Arial Narrow"/>
      </rPr>
      <t>85354 Freising, Bahnhofsplatz 4</t>
    </r>
  </si>
  <si>
    <t>*1</t>
  </si>
  <si>
    <t>*Rieder</t>
  </si>
  <si>
    <t>*-*</t>
  </si>
  <si>
    <t>Jahr 2025, ca April</t>
  </si>
  <si>
    <t>Summe Eigenfilialen MÜ/HÖ/MF</t>
  </si>
  <si>
    <t xml:space="preserve">E </t>
  </si>
  <si>
    <t>Summe Filialen Partner</t>
  </si>
  <si>
    <t xml:space="preserve">P  </t>
  </si>
  <si>
    <t>Summe Filialen n.n. geöffnet</t>
  </si>
  <si>
    <t>Gesamtsumme Filialen</t>
  </si>
  <si>
    <t>Anz. Filialen Müller</t>
  </si>
  <si>
    <t>Anz. Filialen Höflinger + Reis (4)</t>
  </si>
  <si>
    <t>Anz. Filialen BCS</t>
  </si>
  <si>
    <t>Anz. Filialen Kuchentratsch</t>
  </si>
  <si>
    <t>Anz. Filialen gesamt</t>
  </si>
  <si>
    <t>Anzahl Partner</t>
  </si>
  <si>
    <t>Anz. Filialen Hofer</t>
  </si>
  <si>
    <t>Anz. Filialen Rieder</t>
  </si>
  <si>
    <t>Anz. Filialen Höflinger R.</t>
  </si>
  <si>
    <t>Anz. Filialen Staudacher</t>
  </si>
  <si>
    <t>Anz. Fiialen Schermann</t>
  </si>
  <si>
    <t>Anz. Gesamt</t>
  </si>
  <si>
    <t>Anz. Filialen GC</t>
  </si>
  <si>
    <t>Anz. Filialen MiniMarkt</t>
  </si>
  <si>
    <t>Anz. Filialen Bahnhöfe</t>
  </si>
  <si>
    <t>Anz. Filialen Bäckerei</t>
  </si>
  <si>
    <t>Anz. Filialen Vorkasse</t>
  </si>
  <si>
    <t>Anz. Fiialen Niederbayern</t>
  </si>
  <si>
    <t>Anz. Sonntags-Filialen</t>
  </si>
  <si>
    <t>Übersicht Indoor</t>
  </si>
  <si>
    <t>Übersicht Indoor 2022</t>
  </si>
  <si>
    <t>Kst.
Alt</t>
  </si>
  <si>
    <t>Debitor-Nr.</t>
  </si>
  <si>
    <t>Filialabholer</t>
  </si>
  <si>
    <t>Telefon-Nr.
Filiale</t>
  </si>
  <si>
    <t>Pretzener Straße 10</t>
  </si>
  <si>
    <r>
      <rPr>
        <sz val="11"/>
        <color indexed="8"/>
        <rFont val="Arial Narrow"/>
      </rPr>
      <t>Erding,Pretzener Straße 10</t>
    </r>
  </si>
  <si>
    <t>Indoor</t>
  </si>
  <si>
    <t>Clemente</t>
  </si>
  <si>
    <t>Sempt Erding</t>
  </si>
  <si>
    <t>Mobiler Fischgrill, Wondra Harald</t>
  </si>
  <si>
    <t>Kurts Grill Hüsniye Pehlivan</t>
  </si>
  <si>
    <t>Sempt Metzgerei</t>
  </si>
  <si>
    <t>Riem</t>
  </si>
  <si>
    <t>Willy-Brandt-Platz 5</t>
  </si>
  <si>
    <r>
      <rPr>
        <sz val="11"/>
        <color indexed="8"/>
        <rFont val="Arial Narrow"/>
      </rPr>
      <t>Riem,Willy-Brandt-Platz 5</t>
    </r>
  </si>
  <si>
    <t>Edeka Jusic (ab 22.2.24)</t>
  </si>
  <si>
    <t>Edeka Metzgerei</t>
  </si>
  <si>
    <t>3.8.24 letzter VK-Tag</t>
  </si>
  <si>
    <t>Dachauer Straße 63-65</t>
  </si>
  <si>
    <r>
      <rPr>
        <sz val="11"/>
        <color indexed="8"/>
        <rFont val="Arial Narrow"/>
      </rPr>
      <t>München,Dachauer Straße 63-65</t>
    </r>
  </si>
  <si>
    <t>Edeka Markt Küche</t>
  </si>
  <si>
    <t>Hanauer Straße 68</t>
  </si>
  <si>
    <r>
      <rPr>
        <sz val="11"/>
        <color indexed="8"/>
        <rFont val="Arial Narrow"/>
      </rPr>
      <t>München,Hanauer Straße 68</t>
    </r>
  </si>
  <si>
    <t>OEZ</t>
  </si>
  <si>
    <t>München-Neuaubing</t>
  </si>
  <si>
    <t>Bodenseestraße 253</t>
  </si>
  <si>
    <r>
      <rPr>
        <sz val="11"/>
        <color indexed="8"/>
        <rFont val="Arial Narrow"/>
      </rPr>
      <t>München-Neuaubing,Bodenseestraße 253</t>
    </r>
  </si>
  <si>
    <t>E-Center Metzgerei</t>
  </si>
  <si>
    <t>Gewerbepark Kaserne 4</t>
  </si>
  <si>
    <r>
      <rPr>
        <sz val="11"/>
        <color indexed="8"/>
        <rFont val="Arial Narrow"/>
      </rPr>
      <t>Traunstein,Gewerbepark Kaserne 4</t>
    </r>
  </si>
  <si>
    <t>Wasserburg</t>
  </si>
  <si>
    <t>Am Aussichtsturm 5</t>
  </si>
  <si>
    <r>
      <rPr>
        <sz val="11"/>
        <color indexed="8"/>
        <rFont val="Arial Narrow"/>
      </rPr>
      <t>Wasserburg,Am Aussichtsturm 5</t>
    </r>
  </si>
  <si>
    <t>E-Center Singer</t>
  </si>
  <si>
    <t>Guardinistraße 98</t>
  </si>
  <si>
    <r>
      <rPr>
        <sz val="11"/>
        <color indexed="8"/>
        <rFont val="Arial Narrow"/>
      </rPr>
      <t>München,Guardinistraße 98</t>
    </r>
  </si>
  <si>
    <t>Plinganserstraße 45</t>
  </si>
  <si>
    <r>
      <rPr>
        <sz val="11"/>
        <color indexed="8"/>
        <rFont val="Arial Narrow"/>
      </rPr>
      <t>München,Plinganserstraße 45</t>
    </r>
  </si>
  <si>
    <t>Edeka NKS</t>
  </si>
  <si>
    <t>Implerstraße 15</t>
  </si>
  <si>
    <r>
      <rPr>
        <sz val="11"/>
        <color indexed="8"/>
        <rFont val="Arial Narrow"/>
      </rPr>
      <t>München,Implerstraße 15</t>
    </r>
  </si>
  <si>
    <t>089-72016000</t>
  </si>
  <si>
    <t>Holzkirchen</t>
  </si>
  <si>
    <t>Rosenheimer Straße 23-25</t>
  </si>
  <si>
    <r>
      <rPr>
        <sz val="11"/>
        <color indexed="8"/>
        <rFont val="Arial Narrow"/>
      </rPr>
      <t>Holzkirchen,Rosenheimer Straße 23-25</t>
    </r>
  </si>
  <si>
    <t>Blodigstraße 6</t>
  </si>
  <si>
    <r>
      <rPr>
        <sz val="11"/>
        <color indexed="8"/>
        <rFont val="Arial Narrow"/>
      </rPr>
      <t>München,Blodigstraße 6</t>
    </r>
  </si>
  <si>
    <t>NK Süd</t>
  </si>
  <si>
    <t>Unterschleißheim</t>
  </si>
  <si>
    <t>Morsestraße 1</t>
  </si>
  <si>
    <r>
      <rPr>
        <sz val="11"/>
        <color indexed="8"/>
        <rFont val="Arial Narrow"/>
      </rPr>
      <t>Unterschleißheim,Morsestraße 1</t>
    </r>
  </si>
  <si>
    <t>IAZ</t>
  </si>
  <si>
    <t>NK E Unterschleißheim</t>
  </si>
  <si>
    <t>Oskar-von-Miller-Straße 2</t>
  </si>
  <si>
    <r>
      <rPr>
        <sz val="11"/>
        <color indexed="8"/>
        <rFont val="Arial Narrow"/>
      </rPr>
      <t>Fürstenfeldbruck,Oskar-von-Miller-Straße 2</t>
    </r>
  </si>
  <si>
    <t>8.8.24 letzter VK-Tag</t>
  </si>
  <si>
    <t>Balanstraße 50</t>
  </si>
  <si>
    <r>
      <rPr>
        <sz val="11"/>
        <color indexed="8"/>
        <rFont val="Arial Narrow"/>
      </rPr>
      <t>München,Balanstraße 50</t>
    </r>
  </si>
  <si>
    <t>V-Markt</t>
  </si>
  <si>
    <t>Kolbermoor</t>
  </si>
  <si>
    <t>Carl-Jordan-Straße 18</t>
  </si>
  <si>
    <r>
      <rPr>
        <sz val="11"/>
        <color indexed="8"/>
        <rFont val="Arial Narrow"/>
      </rPr>
      <t>Kolbermoor,Carl-Jordan-Straße 18</t>
    </r>
  </si>
  <si>
    <t>Edeka van Dungen</t>
  </si>
  <si>
    <t>Maria-Probst-Straße 6</t>
  </si>
  <si>
    <r>
      <rPr>
        <sz val="11"/>
        <color indexed="8"/>
        <rFont val="Arial Narrow"/>
      </rPr>
      <t>München,Maria-Probst-Straße 6</t>
    </r>
  </si>
  <si>
    <t>vorübergehend geschlossen</t>
  </si>
  <si>
    <t>Sudermannallee 8</t>
  </si>
  <si>
    <r>
      <rPr>
        <sz val="11"/>
        <color indexed="8"/>
        <rFont val="Arial Narrow"/>
      </rPr>
      <t>München,Sudermannallee 8</t>
    </r>
  </si>
  <si>
    <t>Edeka Tüfekci</t>
  </si>
  <si>
    <t>München-Harlaching</t>
  </si>
  <si>
    <t>Naupliastraße 108</t>
  </si>
  <si>
    <r>
      <rPr>
        <sz val="11"/>
        <color indexed="8"/>
        <rFont val="Arial Narrow"/>
      </rPr>
      <t>München-Harlaching,Naupliastraße 108</t>
    </r>
  </si>
  <si>
    <t>Edeka Niggel</t>
  </si>
  <si>
    <t>Wolfram Niggel e.K.</t>
  </si>
  <si>
    <t>Reichenbachstraße 19</t>
  </si>
  <si>
    <r>
      <rPr>
        <sz val="11"/>
        <color indexed="8"/>
        <rFont val="Arial Narrow"/>
      </rPr>
      <t>München,Reichenbachstraße 19</t>
    </r>
  </si>
  <si>
    <t xml:space="preserve">Edeka </t>
  </si>
  <si>
    <t>München Neuhausen</t>
  </si>
  <si>
    <t>Nibelungenstraße 32</t>
  </si>
  <si>
    <r>
      <rPr>
        <sz val="11"/>
        <color indexed="8"/>
        <rFont val="Arial Narrow"/>
      </rPr>
      <t>München Neuhausen,Nibelungenstraße 32</t>
    </r>
  </si>
  <si>
    <t>Edeka Rehwald</t>
  </si>
  <si>
    <t>München-Trudering</t>
  </si>
  <si>
    <t>Kreillerstraße 151</t>
  </si>
  <si>
    <r>
      <rPr>
        <sz val="11"/>
        <color indexed="8"/>
        <rFont val="Arial Narrow"/>
      </rPr>
      <t>München-Trudering,Kreillerstraße 151</t>
    </r>
  </si>
  <si>
    <t>Edeka Karakaja</t>
  </si>
  <si>
    <t>Stachus UG</t>
  </si>
  <si>
    <r>
      <rPr>
        <sz val="11"/>
        <color indexed="8"/>
        <rFont val="Arial Narrow"/>
      </rPr>
      <t>München,Stachus UG</t>
    </r>
  </si>
  <si>
    <t>Sendlingerstraße 10</t>
  </si>
  <si>
    <r>
      <rPr>
        <sz val="11"/>
        <color indexed="8"/>
        <rFont val="Arial Narrow"/>
      </rPr>
      <t>München,Sendlingerstraße 10</t>
    </r>
  </si>
  <si>
    <t>NE,Schließung, Umbau, Veränd</t>
  </si>
  <si>
    <t>Filialveränderungen ab Jahr 2015</t>
  </si>
  <si>
    <t>Jahr</t>
  </si>
  <si>
    <t>KZ</t>
  </si>
  <si>
    <t xml:space="preserve">FilNr. </t>
  </si>
  <si>
    <t>Kostl</t>
  </si>
  <si>
    <t xml:space="preserve">PLZ
</t>
  </si>
  <si>
    <t xml:space="preserve">Filiale </t>
  </si>
  <si>
    <t>Geb.</t>
  </si>
  <si>
    <t>Pächter alt</t>
  </si>
  <si>
    <t>Pächter neu</t>
  </si>
  <si>
    <t>Verpachtung</t>
  </si>
  <si>
    <t>Eigenfiliale</t>
  </si>
  <si>
    <t>PW</t>
  </si>
  <si>
    <t>Umbau</t>
  </si>
  <si>
    <t>Bemerkungen</t>
  </si>
  <si>
    <t>U</t>
  </si>
  <si>
    <t>Römerstraße 16a, Hohenzollern</t>
  </si>
  <si>
    <t>Febr bis Juni</t>
  </si>
  <si>
    <t>Umbau neu, Werbefolien, Fernseher, Maler</t>
  </si>
  <si>
    <t>Landsberger Strasse 515, Kaufhalle</t>
  </si>
  <si>
    <t>Mai</t>
  </si>
  <si>
    <t>Werbedesign, Malerarbeiten</t>
  </si>
  <si>
    <t>Reg., Obermünstererstraße</t>
  </si>
  <si>
    <t>April - Juni</t>
  </si>
  <si>
    <t>Bodenerneuerung, Werbefolien</t>
  </si>
  <si>
    <t>Adalbertstraße 8</t>
  </si>
  <si>
    <t>Juni - Juli</t>
  </si>
  <si>
    <t>Ladeneinrichtung, kpl., Werbefolien</t>
  </si>
  <si>
    <t>Bahnhofsplatz 6, 82278 Traunstein, DB AG</t>
  </si>
  <si>
    <t>Juli</t>
  </si>
  <si>
    <t xml:space="preserve">Werbedesign </t>
  </si>
  <si>
    <t>Rotkreuzplatz Backstüberl oben</t>
  </si>
  <si>
    <t>Feb - April</t>
  </si>
  <si>
    <t>Ladeneinrichtung, Leuchtschrift, Logo</t>
  </si>
  <si>
    <t>Terminal 2, 85356 München Flughafen</t>
  </si>
  <si>
    <t>Juli/August</t>
  </si>
  <si>
    <t>Ludwigstr. 22, 83278 Traunstein</t>
  </si>
  <si>
    <t>Oktober</t>
  </si>
  <si>
    <t>Werbebeschriftung</t>
  </si>
  <si>
    <t>Drygalski-Allee 117, 81477 München</t>
  </si>
  <si>
    <t>kpl. Ladenumbau</t>
  </si>
  <si>
    <t>Theatinerstraße 33, 80333 München</t>
  </si>
  <si>
    <t>2012</t>
  </si>
  <si>
    <t>Penzberg, Bahnhofstr. 28</t>
  </si>
  <si>
    <t>April bis September</t>
  </si>
  <si>
    <t>Max-Josef-Platz 25, Rosenheim</t>
  </si>
  <si>
    <t>November</t>
  </si>
  <si>
    <t>Pasing, S-Bhf. Nord, 81241 München</t>
  </si>
  <si>
    <t>Dezember</t>
  </si>
  <si>
    <t>Sitzcafe,Werbedesign, Malerarb.</t>
  </si>
  <si>
    <t>Inzell, Traunsteinerstr. 2</t>
  </si>
  <si>
    <t>Sternstraße 18</t>
  </si>
  <si>
    <t>Richter</t>
  </si>
  <si>
    <t>S</t>
  </si>
  <si>
    <t>**Westendstr. 233, München</t>
  </si>
  <si>
    <t>Müller</t>
  </si>
  <si>
    <t>**Truderinger Straße 304</t>
  </si>
  <si>
    <t>**Feldmochinger Str. 53</t>
  </si>
  <si>
    <t>**Unertlstraße 41</t>
  </si>
  <si>
    <t>**Schönstr. 12</t>
  </si>
  <si>
    <t>**Bichlerstraße 72 (S-Bhf Solln)</t>
  </si>
  <si>
    <t>**Robert-Koch-Str. 7</t>
  </si>
  <si>
    <t>**Garmisch-Part., Richard-Strauss-Pl. 1</t>
  </si>
  <si>
    <t>**Ismaning, Max-v. Eyth-Str. 8</t>
  </si>
  <si>
    <t>Höflinger</t>
  </si>
  <si>
    <t>**Ottobrunn, Rathausstr. 1</t>
  </si>
  <si>
    <t>**Dachau, Schleißheimer Str. 19</t>
  </si>
  <si>
    <t xml:space="preserve">**Rgb. Untere Bachgasse 12/14  </t>
  </si>
  <si>
    <t>**Schlierseestraße 23</t>
  </si>
  <si>
    <t>**Poing, Friedenstr. 9   (zum 01.08.13)</t>
  </si>
  <si>
    <t>**Haar, Jagdfeldring 7  (zum 31.08.13)</t>
  </si>
  <si>
    <t>**Tutzing, Hauptstr. 41</t>
  </si>
  <si>
    <t>**Neubiberg, Rosenheimer-Landstr. 3 (zum 30.09.13)</t>
  </si>
  <si>
    <t xml:space="preserve">**Elisabethplatz 16 </t>
  </si>
  <si>
    <t>**Kantstr. 23 d</t>
  </si>
  <si>
    <t>**Murnau, Lindenthalstr. 10</t>
  </si>
  <si>
    <t>**Hanauerstr. 68 (zum 31.12.13)</t>
  </si>
  <si>
    <t>Therme Erding, Thermenallee 1, 85435 ED</t>
  </si>
  <si>
    <t>April/Mai</t>
  </si>
  <si>
    <t>Neue Bestuhlung,Sitzcafe-Bereich</t>
  </si>
  <si>
    <t>Mohrenplatz 1, 82467 Garmisch</t>
  </si>
  <si>
    <t>Juni</t>
  </si>
  <si>
    <t>Malerarbeiten</t>
  </si>
  <si>
    <t>Gauting, Bahnhofsplatz 8</t>
  </si>
  <si>
    <t>Hauptplatz 154, 86899 Landsberg</t>
  </si>
  <si>
    <t>Juni bis September</t>
  </si>
  <si>
    <t>Hauptbahnhof, 84032 Landshut</t>
  </si>
  <si>
    <t>Juni/Juli</t>
  </si>
  <si>
    <t>Zusätzl. Verkaufstheke</t>
  </si>
  <si>
    <t>Steinmetzstr. 4, 93049 Regensburg</t>
  </si>
  <si>
    <t>August/September</t>
  </si>
  <si>
    <t>Bestuhlung</t>
  </si>
  <si>
    <t>Aidenbachstr. 30 München</t>
  </si>
  <si>
    <t>Ladeneinr. Sitzcafe, Beschriftung</t>
  </si>
  <si>
    <t>Heimeranstr. 39, 80339 München</t>
  </si>
  <si>
    <t>Deckenbel., Brotregale,Ladeneinr.</t>
  </si>
  <si>
    <t>Bahnhofsplatz UG</t>
  </si>
  <si>
    <t>Sonnenstraße 9</t>
  </si>
  <si>
    <t xml:space="preserve">Straßlach </t>
  </si>
  <si>
    <t>Kral</t>
  </si>
  <si>
    <t>Mona Müller im Tengelmann</t>
  </si>
  <si>
    <t>Pelkovenstr. 143-147</t>
  </si>
  <si>
    <t>Tesch</t>
  </si>
  <si>
    <t>Mona Brioche Doree</t>
  </si>
  <si>
    <t>Manthey</t>
  </si>
  <si>
    <t>**Feldkirchen, Hohenlindenerstr. 40</t>
  </si>
  <si>
    <t>**Siegertsbrunn, Bhfstr. 32 c</t>
  </si>
  <si>
    <t>**Aschenbrennerstraße 8  (zum 31.12.13)</t>
  </si>
  <si>
    <t>**St.-Magnus-Str. 32</t>
  </si>
  <si>
    <t>**Erding, Lange Zeile 13</t>
  </si>
  <si>
    <r>
      <rPr>
        <sz val="10"/>
        <color indexed="8"/>
        <rFont val="Calibri"/>
      </rPr>
      <t xml:space="preserve">Kapuzinerplatz 4 </t>
    </r>
    <r>
      <rPr>
        <sz val="10"/>
        <color indexed="50"/>
        <rFont val="Arial"/>
      </rPr>
      <t>untervermietet</t>
    </r>
  </si>
  <si>
    <t>P !</t>
  </si>
  <si>
    <t>**Nymphenburgerstr. 172</t>
  </si>
  <si>
    <t>**Paschstr. 46</t>
  </si>
  <si>
    <t>**Bad Wörishofen, Bahnhofstr. 7 a</t>
  </si>
  <si>
    <t>**Oetztaler Str. 4</t>
  </si>
  <si>
    <t>**Rgb. Prüfeningerstr. 133</t>
  </si>
  <si>
    <t>Noske</t>
  </si>
  <si>
    <t>Karl-Kögels.-Str. 25, 80939 Mün., TM/BS</t>
  </si>
  <si>
    <t>Februar</t>
  </si>
  <si>
    <t>Seitzstraße 10, 80538 München</t>
  </si>
  <si>
    <t>März</t>
  </si>
  <si>
    <t xml:space="preserve">Bogen  </t>
  </si>
  <si>
    <t>Deggendorfer Str. 7</t>
  </si>
  <si>
    <t>Rieder/Zschiesche</t>
  </si>
  <si>
    <t>Bogen</t>
  </si>
  <si>
    <t>Kotauring 11</t>
  </si>
  <si>
    <t>Strasskirchen</t>
  </si>
  <si>
    <t>Straubinger Straße 8</t>
  </si>
  <si>
    <t>Spitalplatz 32</t>
  </si>
  <si>
    <t xml:space="preserve">Straubinger Str. 23 </t>
  </si>
  <si>
    <t>Fichtheimer Feld 21</t>
  </si>
  <si>
    <t>Marienplatz 15</t>
  </si>
  <si>
    <t>Mariakirchner Str. 37</t>
  </si>
  <si>
    <t>Bgm.-Haberl-Str. 2</t>
  </si>
  <si>
    <t>Eichendorf</t>
  </si>
  <si>
    <t>Marktplatz 5</t>
  </si>
  <si>
    <t>Ludwigsplatz 32</t>
  </si>
  <si>
    <t>Straubinger Straße 86</t>
  </si>
  <si>
    <t>Landrat-Krug-Str. 12</t>
  </si>
  <si>
    <t>Deggendorf</t>
  </si>
  <si>
    <t>Bahnhofstr. 70</t>
  </si>
  <si>
    <t>Oberer Stadtplatz 8</t>
  </si>
  <si>
    <t>Osterhofen</t>
  </si>
  <si>
    <t>Industriestraße 4</t>
  </si>
  <si>
    <t>Wallersdorf</t>
  </si>
  <si>
    <t>Marktplatz 13</t>
  </si>
  <si>
    <t>Landshuter Str. 24</t>
  </si>
  <si>
    <t>Weinbergerstraße</t>
  </si>
  <si>
    <t xml:space="preserve">Eching </t>
  </si>
  <si>
    <t>Hagebaumarkt, Dieselstraße 3a</t>
  </si>
  <si>
    <t>Herzogstandstr./Perlacherstr. 21</t>
  </si>
  <si>
    <t>Klopfer</t>
  </si>
  <si>
    <t>Heidemannstraße 17 (im Netto)</t>
  </si>
  <si>
    <r>
      <rPr>
        <sz val="10"/>
        <color indexed="8"/>
        <rFont val="Calibri"/>
      </rPr>
      <t xml:space="preserve">**Leonrodplatz 1  -  </t>
    </r>
    <r>
      <rPr>
        <b val="1"/>
        <sz val="10"/>
        <color indexed="45"/>
        <rFont val="Arial"/>
      </rPr>
      <t>WE 15.7.15</t>
    </r>
  </si>
  <si>
    <t>**Holzstr. 25</t>
  </si>
  <si>
    <t>**Garmisch-Part., Ludwigstr. 99</t>
  </si>
  <si>
    <t>**Landau, Spitalplatz 32</t>
  </si>
  <si>
    <t>Weinzierl</t>
  </si>
  <si>
    <t>**Mona Brioche Doree, Pelkovenstr. 143-147</t>
  </si>
  <si>
    <t>Brioche</t>
  </si>
  <si>
    <t>**Landsberg, Hauptplatz 154 (15.6. - 26.9. Umbau)WE 27.09.13</t>
  </si>
  <si>
    <t>**FFB, Landsberger Str. 61</t>
  </si>
  <si>
    <t>**Alramstraße 14</t>
  </si>
  <si>
    <t>**Kirchseeon, Bahnhofsplatz 1</t>
  </si>
  <si>
    <t>**Engadiner Str. 2</t>
  </si>
  <si>
    <t>**Romanplatz 9</t>
  </si>
  <si>
    <t>**Höhenkirchen, Bhfstr. 13</t>
  </si>
  <si>
    <t>Fritz-Hommel-Weg</t>
  </si>
  <si>
    <t>12.01.-19.01.15</t>
  </si>
  <si>
    <t>GAP, Mohrenplatz</t>
  </si>
  <si>
    <t>28.01.-12.02.15</t>
  </si>
  <si>
    <t>2015</t>
  </si>
  <si>
    <t>Sendl-Tor-Platz</t>
  </si>
  <si>
    <t>24.05. - 06.06.15</t>
  </si>
  <si>
    <t>Ladenumbau</t>
  </si>
  <si>
    <t>Landshut Bahnhof</t>
  </si>
  <si>
    <t>Pfingstferien</t>
  </si>
  <si>
    <t>Ladenumbau, Sitzgarnitur,Schautafel</t>
  </si>
  <si>
    <t>WE</t>
  </si>
  <si>
    <t>München (WE)</t>
  </si>
  <si>
    <t>Paschstraße 46</t>
  </si>
  <si>
    <t xml:space="preserve">Hofer </t>
  </si>
  <si>
    <t>Elisabethplatz 16</t>
  </si>
  <si>
    <t xml:space="preserve">Ingolstadt </t>
  </si>
  <si>
    <t>Moritzstraße 5</t>
  </si>
  <si>
    <t>Falkenfels</t>
  </si>
  <si>
    <t>Altstadtcafe</t>
  </si>
  <si>
    <t>Ottobrunnerstraße 19</t>
  </si>
  <si>
    <t>Hofer - untervermietet Imeri</t>
  </si>
  <si>
    <t>Donnersberger Brücke - MiniMarkt (Kiosk)</t>
  </si>
  <si>
    <t>Urbanik</t>
  </si>
  <si>
    <t>Ahornweg 7</t>
  </si>
  <si>
    <t>Lindwurmstraße, Sendlinger-Tor-Platz 1 (Högl)</t>
  </si>
  <si>
    <t>Steinerstraße 4</t>
  </si>
  <si>
    <t>**Poing,  Alte Gruberstr. 2-6</t>
  </si>
  <si>
    <t>München, Dianastraße 1</t>
  </si>
  <si>
    <t>gekündigt 15.06.2016</t>
  </si>
  <si>
    <t>**Perlacherstr. 21, Herzogstandstr.</t>
  </si>
  <si>
    <t>**Rosenheim, Münchenerstr. 14</t>
  </si>
  <si>
    <t>Hofer/Rieder</t>
  </si>
  <si>
    <t>**Paschstraße 46</t>
  </si>
  <si>
    <t>Hr. Tesch</t>
  </si>
  <si>
    <t>**Giesinger Bahnhofsplatz 3</t>
  </si>
  <si>
    <t>Hr. Richter</t>
  </si>
  <si>
    <t>Mietvertrag Ende 30.09.24</t>
  </si>
  <si>
    <t>**Weinbergerstr. 109, München</t>
  </si>
  <si>
    <t xml:space="preserve">**Hbhf. Ostseite, Bahnhofsplatz 2 </t>
  </si>
  <si>
    <t>**Markt Schwaben, Bahnhofstr. 1</t>
  </si>
  <si>
    <t>**Adalbertstraße 8</t>
  </si>
  <si>
    <t>**Bogen, Kotauring 11 (Edeka)</t>
  </si>
  <si>
    <t>Staudacher/Janetzky</t>
  </si>
  <si>
    <t>**Sternstraße 18, München - Schließung 30.9.</t>
  </si>
  <si>
    <t>**Eichendorf, Marktplatz 5</t>
  </si>
  <si>
    <t>**Augsburg, Bgm Aurnhamer Str. 59</t>
  </si>
  <si>
    <t>**Waldfriedhofstr. 94</t>
  </si>
  <si>
    <t>**Aschheim, Saturnstr. 61</t>
  </si>
  <si>
    <t>**Drächslstr. 12</t>
  </si>
  <si>
    <t>**Rgb. Steinmetzstr. 4  -  NEU ab 1.1.17 WV Kunde</t>
  </si>
  <si>
    <t>Mietvertrag Ende 31.12.24</t>
  </si>
  <si>
    <t>Inzell,Traunsteiner Straße 2</t>
  </si>
  <si>
    <t>P/U</t>
  </si>
  <si>
    <t>Deggendorf, Bahnhofstr. 70</t>
  </si>
  <si>
    <t>Landau, Marienplatz 15 Altstadtcafe</t>
  </si>
  <si>
    <t>20.01. - 28.01.16</t>
  </si>
  <si>
    <t>Ottobrunnerstraße 19 (vorher 16)</t>
  </si>
  <si>
    <t>Neubau - Hr. Imeri untervermietet</t>
  </si>
  <si>
    <t>2016</t>
  </si>
  <si>
    <t>Belgradstraße 22</t>
  </si>
  <si>
    <t>01.08.-11.09.16</t>
  </si>
  <si>
    <t xml:space="preserve">Umbau    </t>
  </si>
  <si>
    <t>Donnersberger Brücke</t>
  </si>
  <si>
    <t>31.07.-12.09.16</t>
  </si>
  <si>
    <t>Eichendorf, Marktplatz 5</t>
  </si>
  <si>
    <t>26.09.-11.10.16</t>
  </si>
  <si>
    <t>Umbau, dann Standwagen und Schließung</t>
  </si>
  <si>
    <t>Römerstraße 16a</t>
  </si>
  <si>
    <t>01.10.-17.10.16</t>
  </si>
  <si>
    <t>Traunstein, Bahnhofsplatz</t>
  </si>
  <si>
    <t>21.11.-26.11.16</t>
  </si>
  <si>
    <t>94405 Landau</t>
  </si>
  <si>
    <t>Straubinger Straße 100</t>
  </si>
  <si>
    <t>81375 München</t>
  </si>
  <si>
    <t>Großhadernerstr. 6</t>
  </si>
  <si>
    <t>Meier Übernahme</t>
  </si>
  <si>
    <t>81479 München</t>
  </si>
  <si>
    <t>Wolfratshauserstr. 217</t>
  </si>
  <si>
    <t>82031 Grünwald</t>
  </si>
  <si>
    <t>Marktplatz 12</t>
  </si>
  <si>
    <t>82131 Gauting</t>
  </si>
  <si>
    <t>Münchnerstraße 6</t>
  </si>
  <si>
    <t>Bahnhofstraße 22</t>
  </si>
  <si>
    <t>82166 Gräfelfing</t>
  </si>
  <si>
    <t>Bahnhofstr. 102</t>
  </si>
  <si>
    <t>82327 Tutzing</t>
  </si>
  <si>
    <t>Hauptstraße 41</t>
  </si>
  <si>
    <t>82335 Berg</t>
  </si>
  <si>
    <t>82343 Pöcking</t>
  </si>
  <si>
    <t>Hauptstraße 26</t>
  </si>
  <si>
    <t>82362 Weilheim</t>
  </si>
  <si>
    <t>Marienplatz 29</t>
  </si>
  <si>
    <t>Münchnerstraße 63</t>
  </si>
  <si>
    <t>82319 Starnberg</t>
  </si>
  <si>
    <t>Maximilianstraße 2c</t>
  </si>
  <si>
    <t>80638 München</t>
  </si>
  <si>
    <t>Nymphenburger Straße 92</t>
  </si>
  <si>
    <t>94315 Straubing</t>
  </si>
  <si>
    <t>Landshuterstr. 93</t>
  </si>
  <si>
    <t>85356 Freising</t>
  </si>
  <si>
    <t>Clemensänger-Ring 2</t>
  </si>
  <si>
    <t>94428 Eichendorf</t>
  </si>
  <si>
    <t>Marktplatz 9</t>
  </si>
  <si>
    <t>81369 München</t>
  </si>
  <si>
    <t>Steinerstraße 3, Kiosk Sanaklinik</t>
  </si>
  <si>
    <t>WZ</t>
  </si>
  <si>
    <t>**Weiglstr. 5</t>
  </si>
  <si>
    <t xml:space="preserve">MÜ  </t>
  </si>
  <si>
    <t>**Flughafen Terminal 2</t>
  </si>
  <si>
    <t>BD</t>
  </si>
  <si>
    <t>**Theatinerstraße 33</t>
  </si>
  <si>
    <t>**Feldmochinger Straße 4</t>
  </si>
  <si>
    <t>Ingolstadt</t>
  </si>
  <si>
    <t>**Esplanade 31, Bus/Bhf.</t>
  </si>
  <si>
    <t xml:space="preserve">HÖ </t>
  </si>
  <si>
    <t>Gräfelfing</t>
  </si>
  <si>
    <t>**Bahnhofstraße 102</t>
  </si>
  <si>
    <t>Meier</t>
  </si>
  <si>
    <t>MF</t>
  </si>
  <si>
    <t>Söcking</t>
  </si>
  <si>
    <t>**Luitpoldstraße 1</t>
  </si>
  <si>
    <t>**Straubinger Straße 8</t>
  </si>
  <si>
    <t>**Bahnhofstraße 22</t>
  </si>
  <si>
    <t>**U-Bhf. Sendlinger Torplatz 2</t>
  </si>
  <si>
    <t>**U-Bhf. Sendlinger Torplatz 1</t>
  </si>
  <si>
    <t>**Moritzstraße 5</t>
  </si>
  <si>
    <t>uvm; gekündigt zum 31.01.26</t>
  </si>
  <si>
    <t>Pasinger Bahnhofsplatz 5</t>
  </si>
  <si>
    <t>Hanauerstr. 68 / im UG</t>
  </si>
  <si>
    <t>Ingolstadt, Moritzstraße 5</t>
  </si>
  <si>
    <t>03.06.17 bis ?</t>
  </si>
  <si>
    <t>Umbau von Brioche auf Müller</t>
  </si>
  <si>
    <t>Plattling, Landrat-Krug-Straße 12</t>
  </si>
  <si>
    <t>20.06. - 26.06.17</t>
  </si>
  <si>
    <t>Umbau Theke</t>
  </si>
  <si>
    <t>Wallersdorf, Landshuter Str. 24</t>
  </si>
  <si>
    <t>17.07.-24.07.17</t>
  </si>
  <si>
    <t>Umbau Netto-Markt</t>
  </si>
  <si>
    <t>29.08.-11.09.17</t>
  </si>
  <si>
    <t>Feldmochinger Str. 4 (Rewe)</t>
  </si>
  <si>
    <t>Hitzinger Wiese, Motel Isar</t>
  </si>
  <si>
    <t>Janetzky</t>
  </si>
  <si>
    <t>Schleißheimer Str. 93 - Nordbad oben</t>
  </si>
  <si>
    <t>Schleißheimer Str. 93 - Nordbad unten</t>
  </si>
  <si>
    <t>Bahnhofsplatz 7 - Karstadt</t>
  </si>
  <si>
    <t>Tegernseer Platz 7</t>
  </si>
  <si>
    <t>München-Aubing</t>
  </si>
  <si>
    <t>Colmdorfstraße 3</t>
  </si>
  <si>
    <t>Reis</t>
  </si>
  <si>
    <t>Bahnhofstraße 25</t>
  </si>
  <si>
    <t>Gilching</t>
  </si>
  <si>
    <t>Marsstraße 1 /Ecke Sonnenstr.</t>
  </si>
  <si>
    <t>Hauptstraße 56</t>
  </si>
  <si>
    <t>Marienstraße 2a</t>
  </si>
  <si>
    <t>Hauptstraße 12</t>
  </si>
  <si>
    <t>**Heidemannstr. 17</t>
  </si>
  <si>
    <t>**Rieder</t>
  </si>
  <si>
    <t>**M</t>
  </si>
  <si>
    <t>WV Backshop Ljumije</t>
  </si>
  <si>
    <t>**Clemensänger Ring 2</t>
  </si>
  <si>
    <t>WV Backshop Vardanjan</t>
  </si>
  <si>
    <t>Mietvertrag Ende 31.3.22</t>
  </si>
  <si>
    <t>**München</t>
  </si>
  <si>
    <t>**Aidenbachstr. 30</t>
  </si>
  <si>
    <t>**Stegmann</t>
  </si>
  <si>
    <t>**H</t>
  </si>
  <si>
    <t>WV DAG</t>
  </si>
  <si>
    <t>**Bgm.-Haberl-Str. 2 (Netto)</t>
  </si>
  <si>
    <t>**Janetzky</t>
  </si>
  <si>
    <t>**WZ</t>
  </si>
  <si>
    <t>**Industriestr. 4 (Netto)</t>
  </si>
  <si>
    <t>**Landshuter Str. 24  (Netto)</t>
  </si>
  <si>
    <t>Weilheim (Hagebau)</t>
  </si>
  <si>
    <t>**Münchner Str. 63</t>
  </si>
  <si>
    <t>**Meier</t>
  </si>
  <si>
    <t>**Hofer</t>
  </si>
  <si>
    <t>**MF</t>
  </si>
  <si>
    <t>**Münchner Str. 6</t>
  </si>
  <si>
    <t>**Bäckerstr. 1</t>
  </si>
  <si>
    <t>**HÖ</t>
  </si>
  <si>
    <t>**Marktplatz 13</t>
  </si>
  <si>
    <t>Unterschleissheim</t>
  </si>
  <si>
    <t>**Rathausplatz 9</t>
  </si>
  <si>
    <t>untervermietet an DAG</t>
  </si>
  <si>
    <t>**Schleißheimer Str. 93 - Nordbad oben</t>
  </si>
  <si>
    <t>**Höflinger R.</t>
  </si>
  <si>
    <t>**München-Großhadern</t>
  </si>
  <si>
    <t>**Großhaderner Str. 6</t>
  </si>
  <si>
    <t>**Gilching</t>
  </si>
  <si>
    <t>**Marsstraße 1 /Ecke Sonnenstraße</t>
  </si>
  <si>
    <t>**1</t>
  </si>
  <si>
    <t>**Reis</t>
  </si>
  <si>
    <t>untervermietet an Amarchel Freidun</t>
  </si>
  <si>
    <t>14.01. - 21.02.17</t>
  </si>
  <si>
    <t>Schleissheimer Str. 413</t>
  </si>
  <si>
    <t>19.02. - 21.03.18</t>
  </si>
  <si>
    <t>Umbau - Verkauf im Standwagen</t>
  </si>
  <si>
    <t>09.04. - 31.08.18</t>
  </si>
  <si>
    <t>Umbau Bahn - Treppenaufgang</t>
  </si>
  <si>
    <t>Karlsplatz, Stachus UG 2a</t>
  </si>
  <si>
    <t>10.06. - 19.09.18</t>
  </si>
  <si>
    <t>Umbau Edeka</t>
  </si>
  <si>
    <t>17.06. - 29.10.18</t>
  </si>
  <si>
    <t>01.07. - 01.08.18</t>
  </si>
  <si>
    <t>Umbau Edeka (1/2tags geöffnet), WE 2.8.18</t>
  </si>
  <si>
    <t>07.07. - 15.07.18</t>
  </si>
  <si>
    <t>Deggendorfer Str. 7 (Netto)</t>
  </si>
  <si>
    <t>*Staudacher</t>
  </si>
  <si>
    <t>*Eigen WZ</t>
  </si>
  <si>
    <t>25.07. - 31.07.18</t>
  </si>
  <si>
    <t>17.08. - ca. 12.09.18</t>
  </si>
  <si>
    <t>Umbau, Verkaufswagen</t>
  </si>
  <si>
    <t>19.11.-20.11.18</t>
  </si>
  <si>
    <t>Moosstraße 3</t>
  </si>
  <si>
    <t>Schwanke</t>
  </si>
  <si>
    <t>Eigen WZ</t>
  </si>
  <si>
    <t>Simmeth Stephan</t>
  </si>
  <si>
    <t>Straubing</t>
  </si>
  <si>
    <t>Schlesische Straße 78</t>
  </si>
  <si>
    <t>**16996</t>
  </si>
  <si>
    <t>**94350</t>
  </si>
  <si>
    <t>**Falkenfels</t>
  </si>
  <si>
    <t>**Oberhoferstr. 12</t>
  </si>
  <si>
    <t>**5</t>
  </si>
  <si>
    <t>**Schwanke</t>
  </si>
  <si>
    <t>**Eigen WZ</t>
  </si>
  <si>
    <t>**16985</t>
  </si>
  <si>
    <t>**94469</t>
  </si>
  <si>
    <t>**Deggendorf</t>
  </si>
  <si>
    <t>**Oberer Stadtplatz 8 (Rewe)</t>
  </si>
  <si>
    <t>**14193</t>
  </si>
  <si>
    <t>**80939</t>
  </si>
  <si>
    <t>**Karl-Kögelsperger-Str. 17</t>
  </si>
  <si>
    <t>**Knarik Vardanyan</t>
  </si>
  <si>
    <t>**16961</t>
  </si>
  <si>
    <t>**85386</t>
  </si>
  <si>
    <t>**Eching</t>
  </si>
  <si>
    <t>**Dieselstr. 3a, Hagebaumarkt</t>
  </si>
  <si>
    <t>**3</t>
  </si>
  <si>
    <t>**15510</t>
  </si>
  <si>
    <t>**82031</t>
  </si>
  <si>
    <t>**Grünwald</t>
  </si>
  <si>
    <t>**Marktplatz 12</t>
  </si>
  <si>
    <t>**Burkun Dimitri</t>
  </si>
  <si>
    <t>ab 27.06. geschl. Todesfall;
ab 1.8.19 untervermietet</t>
  </si>
  <si>
    <t>**14022</t>
  </si>
  <si>
    <t>**83707</t>
  </si>
  <si>
    <t>**Bad Wiessee</t>
  </si>
  <si>
    <t>**Lindenplatz 10</t>
  </si>
  <si>
    <t>**Kumutat Moritz</t>
  </si>
  <si>
    <t>**16967</t>
  </si>
  <si>
    <t>**80992</t>
  </si>
  <si>
    <t>**Pelkovenstr. 143-147</t>
  </si>
  <si>
    <t>**Agovic Claudia</t>
  </si>
  <si>
    <t>uvm; Mietvertrag Ende 30.6.22</t>
  </si>
  <si>
    <t>**13111</t>
  </si>
  <si>
    <t>**93047</t>
  </si>
  <si>
    <t>**Regensburg</t>
  </si>
  <si>
    <t>**Arnulfsplatz 1</t>
  </si>
  <si>
    <t>untervermietet</t>
  </si>
  <si>
    <t>uvm; Mietvertrag Ende 31.3.22</t>
  </si>
  <si>
    <t>**14451</t>
  </si>
  <si>
    <t>**83209</t>
  </si>
  <si>
    <t>**Prien</t>
  </si>
  <si>
    <t>**Hochriesstr. 54</t>
  </si>
  <si>
    <t>**Eigen</t>
  </si>
  <si>
    <t>Mietvertrag Ende 06.2020</t>
  </si>
  <si>
    <t>**15576</t>
  </si>
  <si>
    <t>**80796</t>
  </si>
  <si>
    <t>**Elisabethplatz 16</t>
  </si>
  <si>
    <t>**Dreher Alexander</t>
  </si>
  <si>
    <t>Belgradstr. 22</t>
  </si>
  <si>
    <t>25.03. - 10.04.19</t>
  </si>
  <si>
    <t>01.04. - 06.05.19</t>
  </si>
  <si>
    <r>
      <rPr>
        <b val="1"/>
        <sz val="10"/>
        <color indexed="8"/>
        <rFont val="Calibri"/>
      </rPr>
      <t>Umbau Deutsche Bahn; WE nach VK Standwagen</t>
    </r>
    <r>
      <rPr>
        <sz val="11"/>
        <color indexed="51"/>
        <rFont val="Arial Narrow"/>
      </rPr>
      <t xml:space="preserve"> 5.11.19</t>
    </r>
  </si>
  <si>
    <t>Albert-Roßhaupter-Str. (Harras)</t>
  </si>
  <si>
    <t>07.06. - 07.07.19</t>
  </si>
  <si>
    <t>Verkauf über Nebenraum, ca 50% Umsatz; ab 8.7. + Kiosk</t>
  </si>
  <si>
    <t>Forstenrieder Allee</t>
  </si>
  <si>
    <t>14.06 - 21.07.19</t>
  </si>
  <si>
    <t>Umbau Edeka, ca 40% Umsatz</t>
  </si>
  <si>
    <t>Kaulbachstraße</t>
  </si>
  <si>
    <t>Umbau Kühltheke</t>
  </si>
  <si>
    <t>Grünwald</t>
  </si>
  <si>
    <t>Marktplatz 12, Hr. Burkun Dimitri</t>
  </si>
  <si>
    <t>27.06. - ?????</t>
  </si>
  <si>
    <t>geschlossen wegen Selbstmord</t>
  </si>
  <si>
    <t>Berchtesgaden</t>
  </si>
  <si>
    <t>Bahnhofstraße</t>
  </si>
  <si>
    <t>ab 2.9.19 - 19.11.19</t>
  </si>
  <si>
    <t>Umbau Busbahnhof evtl. Forecast anpassen</t>
  </si>
  <si>
    <t>28.10. - 04.12.19</t>
  </si>
  <si>
    <t>Umbau Edeka - Forecast anpassen auf 40% des Umsatzes</t>
  </si>
  <si>
    <t>Herrsching</t>
  </si>
  <si>
    <t>Seestr. 2</t>
  </si>
  <si>
    <t>02.11. - 04.12.19</t>
  </si>
  <si>
    <t>24.10.19 - b.a.w.</t>
  </si>
  <si>
    <t>Grundsanierung/Umbau(Gesundsheitsamt hat geschlossen)</t>
  </si>
  <si>
    <t>02.10.19 b.a.w.</t>
  </si>
  <si>
    <t>Verkauf über Standwagen</t>
  </si>
  <si>
    <t>Stegmann</t>
  </si>
  <si>
    <t>Boschetsrieder Straße 75</t>
  </si>
  <si>
    <t>Torunoglu Ozan</t>
  </si>
  <si>
    <t>*5</t>
  </si>
  <si>
    <t>*WZ</t>
  </si>
  <si>
    <t>Steinerstr. 3</t>
  </si>
  <si>
    <t>*Hofer</t>
  </si>
  <si>
    <t>Torunoglu Nuran</t>
  </si>
  <si>
    <t>*Eigen</t>
  </si>
  <si>
    <t>*Meier</t>
  </si>
  <si>
    <t>*Bachmann Rico</t>
  </si>
  <si>
    <t>Viktualienmarkt</t>
  </si>
  <si>
    <t>*3</t>
  </si>
  <si>
    <t>*Stegmann</t>
  </si>
  <si>
    <t>Landrat-Krug-Str. 12 (Netto)</t>
  </si>
  <si>
    <t>Römerstr. 16 a</t>
  </si>
  <si>
    <t>Colmdorfstraße 27</t>
  </si>
  <si>
    <t>*Agovic Claudia</t>
  </si>
  <si>
    <t>UVM ab 1.9.20</t>
  </si>
  <si>
    <t>Heimeranstr. 39</t>
  </si>
  <si>
    <t>UVM</t>
  </si>
  <si>
    <t>Regensburg</t>
  </si>
  <si>
    <t>Obermünsterstr. 20</t>
  </si>
  <si>
    <t>Diermeier Liliana</t>
  </si>
  <si>
    <t>UVM ab 1.10.20</t>
  </si>
  <si>
    <t>*6</t>
  </si>
  <si>
    <t>*Höflinger R.</t>
  </si>
  <si>
    <t>*HÖ</t>
  </si>
  <si>
    <t>UVM ab 1.10.20; kpl geschl zum 5.6.21</t>
  </si>
  <si>
    <t>geschlossen; Mietvertrag Ende zum 31.12.21</t>
  </si>
  <si>
    <t>*Torunoglu Ozan</t>
  </si>
  <si>
    <t>geschlossen</t>
  </si>
  <si>
    <t>Maximilianstr. 2c</t>
  </si>
  <si>
    <t>*Dina Ane-Marie</t>
  </si>
  <si>
    <t>UVM ab 15.10.20</t>
  </si>
  <si>
    <t>Am Bahnhof 4</t>
  </si>
  <si>
    <t>Mohrenplatz 1</t>
  </si>
  <si>
    <t>UVM ab 1.12.20; Standort gekündigt 30.04.25</t>
  </si>
  <si>
    <t>Landshuter Str. 93  (Autohaus)</t>
  </si>
  <si>
    <t>24.10.19 - 25.03.20</t>
  </si>
  <si>
    <t>Umbau komplett; Wiedereröffnung 26.3.20</t>
  </si>
  <si>
    <t>Donnersberger Brücke Kiosk</t>
  </si>
  <si>
    <t>18.07.20 - 26.08.20</t>
  </si>
  <si>
    <t>Umbau Kiosk</t>
  </si>
  <si>
    <t>27.07.20 - 07.08.20</t>
  </si>
  <si>
    <t>Bei der Jakobskirche</t>
  </si>
  <si>
    <t>30.10.20 - 26.11.20</t>
  </si>
  <si>
    <t>Umbau Filiale</t>
  </si>
  <si>
    <t>???</t>
  </si>
  <si>
    <t>Eder &amp; Spitzer GbR</t>
  </si>
  <si>
    <t>RiMa Foodcompany UG</t>
  </si>
  <si>
    <t>A-1010</t>
  </si>
  <si>
    <t>Wien</t>
  </si>
  <si>
    <t>Rotenturmstraße 22</t>
  </si>
  <si>
    <t>Schermann*</t>
  </si>
  <si>
    <t>Eigen*</t>
  </si>
  <si>
    <t>Erlangen</t>
  </si>
  <si>
    <t>Landsberger Straße 300, Ecke Wotanstr.</t>
  </si>
  <si>
    <t>Bahnhofstr. 59</t>
  </si>
  <si>
    <t>Uvm 1.2.21 an Butt</t>
  </si>
  <si>
    <t>3*</t>
  </si>
  <si>
    <t>Stegmann*</t>
  </si>
  <si>
    <t>Uvm 1.3.21 an Butt</t>
  </si>
  <si>
    <t>Rosenheimer Platz, S-Bahnh. UG</t>
  </si>
  <si>
    <t>Schließung DB</t>
  </si>
  <si>
    <t>Bahnhofsplatz 7, UG</t>
  </si>
  <si>
    <t>Straubinger Str. 100  (Gläserne Backstube)</t>
  </si>
  <si>
    <t>Lindwurmstr. 1</t>
  </si>
  <si>
    <t>Högl Andreas</t>
  </si>
  <si>
    <t>Schließung Uvm Butt</t>
  </si>
  <si>
    <t>BCS*</t>
  </si>
  <si>
    <t>Ardeostr. 22</t>
  </si>
  <si>
    <t>Schließung Edeka, Mietvertrag Ende</t>
  </si>
  <si>
    <t>Schließung, dann Standwagen</t>
  </si>
  <si>
    <t>Gläserne Backstube</t>
  </si>
  <si>
    <t>01.01.21 - 25.04.21</t>
  </si>
  <si>
    <t>07.03.21 - 26.03.21</t>
  </si>
  <si>
    <t>Umbau in Cafe</t>
  </si>
  <si>
    <t>Dachauer Str. 29</t>
  </si>
  <si>
    <t>23.03.21 - 25.03.21</t>
  </si>
  <si>
    <t>Umbau - neuer Boden</t>
  </si>
  <si>
    <t>Motorworld</t>
  </si>
  <si>
    <t>Am Ausbesserungswerk</t>
  </si>
  <si>
    <t>12.04.21 - 13.04.21</t>
  </si>
  <si>
    <t>Umbau - Bodenrenovierung</t>
  </si>
  <si>
    <t>28.04.21 - 30.04.21</t>
  </si>
  <si>
    <t>Umbau Fertigsstellung</t>
  </si>
  <si>
    <t>23.04.21 - 26.04.21</t>
  </si>
  <si>
    <t>Bodenrenovierung, Verkauf über Standwagen</t>
  </si>
  <si>
    <t>Putzbrunnerstraße 4</t>
  </si>
  <si>
    <t xml:space="preserve">Umbau Rewe </t>
  </si>
  <si>
    <t>Rottenbucher Straße 9</t>
  </si>
  <si>
    <t>20.09. - 17.10.21</t>
  </si>
  <si>
    <t>Umbau Edeka ca 4 Wochen, keine Schließung</t>
  </si>
  <si>
    <t>21.10. - 22.10.21</t>
  </si>
  <si>
    <t>Umbau Laden</t>
  </si>
  <si>
    <t xml:space="preserve">Sendlinger Straße </t>
  </si>
  <si>
    <t>02.11.-04.11.21</t>
  </si>
  <si>
    <t>Hauptstraße 55a</t>
  </si>
  <si>
    <t>Schließung wegen Stromabschaltung</t>
  </si>
  <si>
    <t>Einbau neue Tür - Schließung Nachmittag</t>
  </si>
  <si>
    <t>Saalaoui Lamja</t>
  </si>
  <si>
    <t>08.02.22 Cont.;NE 17.3.22</t>
  </si>
  <si>
    <t>03.04.2022 zu Veranstaltungen geöffnet</t>
  </si>
  <si>
    <t>19.5.22 Nur Backen; ab 1.6.22 Filialverkauf bis 13 Uhr</t>
  </si>
  <si>
    <t>Ruderting</t>
  </si>
  <si>
    <t>Passauer Straße 26a</t>
  </si>
  <si>
    <t>Plinganserstraße 47</t>
  </si>
  <si>
    <t>PEP MÜ Perlach Plaza, Thomas- Dehler-Straße 15</t>
  </si>
  <si>
    <t>PEP HÖ Cafe Perlach Plaza, Thomas-Dehler-Straße 15</t>
  </si>
  <si>
    <t>Vilshofen a.d. Donau</t>
  </si>
  <si>
    <t>Kloster-Mondsee-Straße 4</t>
  </si>
  <si>
    <t>Nymphenburger Str. 166</t>
  </si>
  <si>
    <t>UVM Butt</t>
  </si>
  <si>
    <t>Ludwig-Erhard-Str. 4c</t>
  </si>
  <si>
    <t>Mietvertrag Ende 29.10.22</t>
  </si>
  <si>
    <t>Rosenkavalierplatz 10</t>
  </si>
  <si>
    <t>Schließung; Mietvertrag Ende 31.12.22</t>
  </si>
  <si>
    <t>Pötschnerstr. 5, Rotkreuzplatz, Kaufhof unten</t>
  </si>
  <si>
    <t>Schließung dann UVM</t>
  </si>
  <si>
    <t>Schließung, dann UVM</t>
  </si>
  <si>
    <t>Schließung b.a.w.; ab April 2023</t>
  </si>
  <si>
    <t>10.01. - 24.02.22</t>
  </si>
  <si>
    <t>Umbau Wasserschaden, VK über Standwagen</t>
  </si>
  <si>
    <t>Kaulbachstraße, Container</t>
  </si>
  <si>
    <t>10.01. - ??</t>
  </si>
  <si>
    <t>München-Pasing,Gräfstraße 68</t>
  </si>
  <si>
    <t>17.01. -31.01.21</t>
  </si>
  <si>
    <t>Umbau Filiale, VK über Standwagen</t>
  </si>
  <si>
    <t>22.02. - 04.04.22</t>
  </si>
  <si>
    <t xml:space="preserve">Umbau Filiale   </t>
  </si>
  <si>
    <t>23.05. - 06.07.22</t>
  </si>
  <si>
    <t>Umbau neue kleine Verkaufsfläche</t>
  </si>
  <si>
    <t>25.04. - 31.05.22</t>
  </si>
  <si>
    <t>Neubau Elypse in der Therme; ab 1.6.22 neuer Stand</t>
  </si>
  <si>
    <t>18.05. - 19.05.22</t>
  </si>
  <si>
    <t>Ab 19.05. Backstation für Hauptbahnhof</t>
  </si>
  <si>
    <t>23.6.-24.6.22</t>
  </si>
  <si>
    <t>Neuer Glas-Container</t>
  </si>
  <si>
    <t>15.11./28.11.-10.12.22</t>
  </si>
  <si>
    <t>Umbau Decke u. sonstige (vom Vermieter)</t>
  </si>
  <si>
    <t>Umbau Filiale; Plage Ungeziefer</t>
  </si>
  <si>
    <t>geschlossen wegen Inventur</t>
  </si>
  <si>
    <t>Schleißheimer Straße 506</t>
  </si>
  <si>
    <t>UVM Butt ab 1.5.23</t>
  </si>
  <si>
    <t>Wartenberg</t>
  </si>
  <si>
    <t>Strogenstraße 59</t>
  </si>
  <si>
    <t>Mietvertrag Ende 31.08.2023</t>
  </si>
  <si>
    <t>München (Mira Kaufland EKZ)</t>
  </si>
  <si>
    <t>Stätzling</t>
  </si>
  <si>
    <t>Pfarrer-Bezler-Str. 19</t>
  </si>
  <si>
    <t>Schließung,Ende Mietvertrag</t>
  </si>
  <si>
    <t>Schließung der Filiale</t>
  </si>
  <si>
    <t>Hietzinger Wiesen 1, Motel Isar</t>
  </si>
  <si>
    <t>Schließung der Filiale, dann Butt</t>
  </si>
  <si>
    <t>Moosburg</t>
  </si>
  <si>
    <t>Neue Industriestr. 7</t>
  </si>
  <si>
    <t>Schließung der Filiale; Abriss</t>
  </si>
  <si>
    <t>06.03. - 15.03.23; 19.4.23</t>
  </si>
  <si>
    <t>Umbau Filiale - 2. WC; ab 8.3.23 VK über Standwagen</t>
  </si>
  <si>
    <t>03.04.23 - 24.05.23</t>
  </si>
  <si>
    <t>Umau Filiale, geschlossen</t>
  </si>
  <si>
    <t>5.6. - 6.6.23</t>
  </si>
  <si>
    <t>wegen Renovierung geschlossen</t>
  </si>
  <si>
    <t>16.07. - 10.08.23</t>
  </si>
  <si>
    <t>wegen Umbau von Vinzenz Murr!!</t>
  </si>
  <si>
    <t>Lassallestraße</t>
  </si>
  <si>
    <t>4.10. - 5.10.23</t>
  </si>
  <si>
    <t>Umbau Renovierung</t>
  </si>
  <si>
    <t>Kabeltausch am Nachmittag (angefressen)</t>
  </si>
  <si>
    <t>16.11.2023 - Ende Januar 2024</t>
  </si>
  <si>
    <t>Umbau ab Nachmittag geschlossen; dann eingeschränkter Verkauf</t>
  </si>
  <si>
    <t>F-V</t>
  </si>
  <si>
    <t>Seitzstr. 10 (Christophstr)</t>
  </si>
  <si>
    <t>Götz Marijana</t>
  </si>
  <si>
    <t>Feldmochinger Str. 4</t>
  </si>
  <si>
    <t>Grill Ruza</t>
  </si>
  <si>
    <t>Marszalkowski Gregor</t>
  </si>
  <si>
    <t>Alramstraße 14</t>
  </si>
  <si>
    <t>Romanplatz 9</t>
  </si>
  <si>
    <t>Gentgen Detlef</t>
  </si>
  <si>
    <t>Truderingerstr. 261, S-Bhf.</t>
  </si>
  <si>
    <t>Bäckerstr. 1</t>
  </si>
  <si>
    <t>Stach Adelheit</t>
  </si>
  <si>
    <t>Bogen, Kotauring 11 (Edeka)</t>
  </si>
  <si>
    <t>Miocic Vanda</t>
  </si>
  <si>
    <t>Neufahrn, Bahnhofstr. 59</t>
  </si>
  <si>
    <t>Kirchner Ralf</t>
  </si>
  <si>
    <t>Landshut, Bahnhofsplatz 1</t>
  </si>
  <si>
    <t>Lambrecht Sonja</t>
  </si>
  <si>
    <t>München, Bäckerstr. 1</t>
  </si>
  <si>
    <t>Aritürk Nazan</t>
  </si>
  <si>
    <t>Straßlach, Grünwalderstr. 5</t>
  </si>
  <si>
    <t>Bimurzayev Timur</t>
  </si>
  <si>
    <t>Regensburg, Arnulfsplatz 1</t>
  </si>
  <si>
    <t>Triebenbacher Alexandrea</t>
  </si>
  <si>
    <t>Neufahrn, Edeka, Ludwig-Erh-Str.</t>
  </si>
  <si>
    <t>Celik Veli</t>
  </si>
  <si>
    <t>München, Adalbertstraße 8</t>
  </si>
  <si>
    <t>Regensburg, Obermünstererstr. 20</t>
  </si>
  <si>
    <t>Diermeier Liliane</t>
  </si>
  <si>
    <t>München, Nymphenburgerstr. 166</t>
  </si>
  <si>
    <t>Cekmen Mehmet</t>
  </si>
  <si>
    <t>vermietet</t>
  </si>
  <si>
    <t>Oberskirchner-Kutschka</t>
  </si>
  <si>
    <t>Penzberg, Bahnhofstraße 28</t>
  </si>
  <si>
    <t>Aibl Magdalena</t>
  </si>
  <si>
    <t>Germering, Untere Bahnhofstr. 56</t>
  </si>
  <si>
    <t xml:space="preserve">Harras Bhf./Albert-Roßhaupter-Str. 10 </t>
  </si>
  <si>
    <t>Shedo Runy</t>
  </si>
  <si>
    <t>Lambrecht Dirk</t>
  </si>
  <si>
    <t>Ingolstadt, Esplanade 31 Bus/Bhf.</t>
  </si>
  <si>
    <t>Sternstraße 18, München</t>
  </si>
  <si>
    <t>Velkova Ivana</t>
  </si>
  <si>
    <t>Simic</t>
  </si>
  <si>
    <t>München, Elisabethplatz 16</t>
  </si>
  <si>
    <t>Bad Wiessee, Lindenplatz 10</t>
  </si>
  <si>
    <t>Günzinger Maria</t>
  </si>
  <si>
    <t>Steinstraße 20</t>
  </si>
  <si>
    <t>Fäller Sylvia</t>
  </si>
  <si>
    <t>Lieferstop, gekündigt !!!</t>
  </si>
  <si>
    <t>Erding, Thermenallee 1</t>
  </si>
  <si>
    <t>Hinz Lydia</t>
  </si>
  <si>
    <t>München, Rosenkavalierplatz 10</t>
  </si>
  <si>
    <t>Mehic Nusreta</t>
  </si>
  <si>
    <t>Prien, Hochriesstr. 54</t>
  </si>
  <si>
    <t>Rissel Melanie</t>
  </si>
  <si>
    <t>München, Donnersberger Brücke</t>
  </si>
  <si>
    <t>Steinstraße 85</t>
  </si>
  <si>
    <t>Laim, Wotanstraße 5</t>
  </si>
  <si>
    <t>Mahmood Arkan</t>
  </si>
  <si>
    <t>Rüberg Jula</t>
  </si>
  <si>
    <t>Ostbahnhof oben</t>
  </si>
  <si>
    <t xml:space="preserve">Rosenkavalierplatz 10 </t>
  </si>
  <si>
    <t>Mona, Pelkovenstraße 143-147</t>
  </si>
  <si>
    <t>Agovic Claudia</t>
  </si>
  <si>
    <t>Bad Reichenhall, Bahnhofsweg 2</t>
  </si>
  <si>
    <t>Traunstein, Ludwigstraße 22</t>
  </si>
  <si>
    <t>PA</t>
  </si>
  <si>
    <t>Klemm Christiane</t>
  </si>
  <si>
    <t>Berchtesgaden, Bahnhofsplatz 2</t>
  </si>
  <si>
    <t>Stellenberger Stefanie</t>
  </si>
  <si>
    <t xml:space="preserve">Eching, Hagebaumarkt, Dieselstraße </t>
  </si>
  <si>
    <t>Adam Turgut</t>
  </si>
  <si>
    <t>Herrsching, Seestraße</t>
  </si>
  <si>
    <t>PN</t>
  </si>
  <si>
    <t>Natawan (alt: Helbig bis 31.1.17)</t>
  </si>
  <si>
    <t>Derznitzky (alt: Celik Veli bis 31.1.17)</t>
  </si>
  <si>
    <t>München, Giesinger Bahnhofsplatz</t>
  </si>
  <si>
    <t>Langenbach Sabine</t>
  </si>
  <si>
    <t>München, Heimeranstraße 39</t>
  </si>
  <si>
    <t>EIG</t>
  </si>
  <si>
    <t>Aras Ibrahim Aziz</t>
  </si>
  <si>
    <t>Neufahrn, Ahornweg 2</t>
  </si>
  <si>
    <t>Derznitzky (alt: Kirchner bis 28.02.17)</t>
  </si>
  <si>
    <t>Unterschleißheim, Rathausplatz 9</t>
  </si>
  <si>
    <t>Arkan Mahmood</t>
  </si>
  <si>
    <t>nur bis 14.5.17</t>
  </si>
  <si>
    <t>Dernitzky Oskar</t>
  </si>
  <si>
    <t>Neufahrn, Bahnhofstraße 59</t>
  </si>
  <si>
    <t>Dernitzky Oskar (alt: Kirchner)</t>
  </si>
  <si>
    <t>Starnberg, Maximilianstraße 2c</t>
  </si>
  <si>
    <t>Natawan (alt: Yazarsoy)</t>
  </si>
  <si>
    <t>Moosburg, Neue Industriestraße 7</t>
  </si>
  <si>
    <t>Simic Ljiljana</t>
  </si>
  <si>
    <t>Reichart (alt: Günzinger)</t>
  </si>
  <si>
    <r>
      <rPr>
        <strike val="1"/>
        <sz val="10"/>
        <color indexed="8"/>
        <rFont val="Calibri"/>
      </rPr>
      <t>Eigen</t>
    </r>
    <r>
      <rPr>
        <sz val="10"/>
        <color indexed="8"/>
        <rFont val="Calibri"/>
      </rPr>
      <t xml:space="preserve"> Sezgin Torunoglu</t>
    </r>
  </si>
  <si>
    <t>München, Steinerstraße 4</t>
  </si>
  <si>
    <t>Fr. Nuran Torunoglu (bis 31.8.17 Schneider Anna-Maria)</t>
  </si>
  <si>
    <t>München, Heidemannstr. 17</t>
  </si>
  <si>
    <r>
      <rPr>
        <strike val="1"/>
        <sz val="10"/>
        <color indexed="8"/>
        <rFont val="Calibri"/>
      </rPr>
      <t>Eigen</t>
    </r>
    <r>
      <rPr>
        <sz val="10"/>
        <color indexed="8"/>
        <rFont val="Calibri"/>
      </rPr>
      <t xml:space="preserve"> Knarik Vardanyan</t>
    </r>
  </si>
  <si>
    <t>München, Stachus UG, Karlsplatz</t>
  </si>
  <si>
    <r>
      <rPr>
        <strike val="1"/>
        <sz val="10"/>
        <color indexed="8"/>
        <rFont val="Calibri"/>
      </rPr>
      <t xml:space="preserve">Marszalkowski Gregor  </t>
    </r>
    <r>
      <rPr>
        <sz val="10"/>
        <color indexed="8"/>
        <rFont val="Calibri"/>
      </rPr>
      <t>Eigen</t>
    </r>
  </si>
  <si>
    <t>Strasslach, Grünwalderstr. 5</t>
  </si>
  <si>
    <r>
      <rPr>
        <strike val="1"/>
        <sz val="10"/>
        <color indexed="8"/>
        <rFont val="Calibri"/>
      </rPr>
      <t>Bimurzayev Timur</t>
    </r>
    <r>
      <rPr>
        <sz val="10"/>
        <color indexed="8"/>
        <rFont val="Calibri"/>
      </rPr>
      <t xml:space="preserve">   Eigen</t>
    </r>
  </si>
  <si>
    <t>Weilheim, Marienplatz 29</t>
  </si>
  <si>
    <t>Ahmadi Mahmooda</t>
  </si>
  <si>
    <t>Weilheim, Münchnerstr. 63</t>
  </si>
  <si>
    <t>München, Wolfratshauser Str. 217</t>
  </si>
  <si>
    <t>Omerhodzcic Nelvedina</t>
  </si>
  <si>
    <t>Devedzic Eva</t>
  </si>
  <si>
    <t>Lindenplatz 10</t>
  </si>
  <si>
    <t>Reichart Raimondo</t>
  </si>
  <si>
    <t>Fischer Melanie</t>
  </si>
  <si>
    <t>Rauscher Tanja</t>
  </si>
  <si>
    <t>Abdelkefi Faycal</t>
  </si>
  <si>
    <t>Burkun Dimitri</t>
  </si>
  <si>
    <t>H</t>
  </si>
  <si>
    <t>Conrad Uwe</t>
  </si>
  <si>
    <t>Sahindal Meral</t>
  </si>
  <si>
    <t>Doll-Slaby Annemarie</t>
  </si>
  <si>
    <t>S-Bhf. Donnersberger Brücke</t>
  </si>
  <si>
    <t>Torunoglu Sezgin</t>
  </si>
  <si>
    <t>Seja Michael</t>
  </si>
  <si>
    <t>Cenik Mehtap</t>
  </si>
  <si>
    <t>Al-Jaf Arkan Mohammed Mahmood</t>
  </si>
  <si>
    <t>München-Großhadern</t>
  </si>
  <si>
    <t>Großhaderner Str. 6</t>
  </si>
  <si>
    <t>Natawan Marcia</t>
  </si>
  <si>
    <t>Dina Ovidiu Corneliu</t>
  </si>
  <si>
    <t>Aufhamerstr. 12</t>
  </si>
  <si>
    <t>Maier Susanne</t>
  </si>
  <si>
    <t>Grunski Helena</t>
  </si>
  <si>
    <t>Dina Ovidiu Cornelius</t>
  </si>
  <si>
    <t>Hilaldin Hamed</t>
  </si>
  <si>
    <t>Schulze Katrin</t>
  </si>
  <si>
    <t>Schwendl Backshop GmbH</t>
  </si>
  <si>
    <t>Mayerhofer Melanie</t>
  </si>
  <si>
    <t>Bgiala Maria</t>
  </si>
  <si>
    <t>Nazari Ahbed</t>
  </si>
  <si>
    <t>Al-Jaf Arkan Mohammed</t>
  </si>
  <si>
    <t>Koimtsidu Maria</t>
  </si>
  <si>
    <t>Stöckert Karl-Heinz</t>
  </si>
  <si>
    <t>Ratzesberger</t>
  </si>
  <si>
    <t>Mehdi Murad</t>
  </si>
  <si>
    <t>Dina Anemarie</t>
  </si>
  <si>
    <t>EIgen</t>
  </si>
  <si>
    <t>**10121</t>
  </si>
  <si>
    <t>**16998</t>
  </si>
  <si>
    <t>**94315</t>
  </si>
  <si>
    <t>**Straubing</t>
  </si>
  <si>
    <t>**Landshuter Str. 93  (Autohaus)</t>
  </si>
  <si>
    <t>Filale Weinzierl - Ab 1.9.19 Müller-Filiale verpachtet</t>
  </si>
  <si>
    <t>alte Fil.Nr. 10121 - Kostl. Bleibt</t>
  </si>
  <si>
    <t>bis 31.8.19 Agovic; bis 7.9. Eigen, dann geschlossen</t>
  </si>
  <si>
    <t>Torunoglu-Schneider Ozan</t>
  </si>
  <si>
    <t>*10112</t>
  </si>
  <si>
    <t>**16981</t>
  </si>
  <si>
    <t>**94447</t>
  </si>
  <si>
    <t>**Plattling</t>
  </si>
  <si>
    <t>**Ludwigsplatz 32</t>
  </si>
  <si>
    <t>Umfimierung zu Müller</t>
  </si>
  <si>
    <t>Qnanbi Brahim</t>
  </si>
  <si>
    <t>Latchescu Corina</t>
  </si>
  <si>
    <t>*E_WZ</t>
  </si>
  <si>
    <t>Umbranding von WZ auf M 14.1.20</t>
  </si>
  <si>
    <t>*P_WZ</t>
  </si>
  <si>
    <t>*Grunski Helena</t>
  </si>
  <si>
    <t>Grunkski Helena</t>
  </si>
  <si>
    <t>Umbranding von WZ auf M 28.1.20</t>
  </si>
  <si>
    <t>*Maier Susanne</t>
  </si>
  <si>
    <t>*E</t>
  </si>
  <si>
    <t>Laouah Ahmed</t>
  </si>
  <si>
    <t>Umbranding von WZ auf M 11.2.20</t>
  </si>
  <si>
    <t>*P</t>
  </si>
  <si>
    <t>Wotanstr. 5</t>
  </si>
  <si>
    <t>gekündigt zum 30.06.20</t>
  </si>
  <si>
    <t>Devedzic</t>
  </si>
  <si>
    <t>Yener Yildrim</t>
  </si>
  <si>
    <t>Lisitsa Olga</t>
  </si>
  <si>
    <t>Puzdrowska Lidia Krystyna</t>
  </si>
  <si>
    <t>ab 14.8.21 geschlossen, uvm</t>
  </si>
  <si>
    <t>Wahezi Jedriss Seid</t>
  </si>
  <si>
    <t>Podvorica Kordula</t>
  </si>
  <si>
    <t>Namensänderung</t>
  </si>
  <si>
    <t>Eder &amp; Spitzer</t>
  </si>
  <si>
    <t>RiMa Foodservice</t>
  </si>
  <si>
    <t>Dernjani Florent</t>
  </si>
  <si>
    <t>Bahnhofstr. 2</t>
  </si>
  <si>
    <t>Wahezi Jedris</t>
  </si>
  <si>
    <t>YENER Yildrim</t>
  </si>
  <si>
    <t>Rico Bachmann</t>
  </si>
  <si>
    <t>Ivonne Bachmann</t>
  </si>
  <si>
    <t>Julia Rüberg</t>
  </si>
  <si>
    <t xml:space="preserve">RAHIMI Maryam </t>
  </si>
  <si>
    <t>ÖZKAN Nesrin</t>
  </si>
  <si>
    <t>WRAIKOW Magdalenus</t>
  </si>
  <si>
    <t>Puzdrowska Lydia</t>
  </si>
  <si>
    <t>FUSCO Filomena</t>
  </si>
  <si>
    <t>MERHI Mona</t>
  </si>
  <si>
    <t>GRUZD Daria</t>
  </si>
  <si>
    <t>KOC Muazzez</t>
  </si>
  <si>
    <t>Lenzki Christine</t>
  </si>
  <si>
    <t>Fisnik Saiti</t>
  </si>
  <si>
    <t>PEDACE Antonio</t>
  </si>
  <si>
    <t>geschl. b.a.w</t>
  </si>
  <si>
    <t>Ermira Nesimi</t>
  </si>
  <si>
    <t>Arezo Eshaqzai</t>
  </si>
  <si>
    <r>
      <rPr>
        <sz val="11"/>
        <color indexed="8"/>
        <rFont val="Arial Narrow"/>
      </rPr>
      <t>München</t>
    </r>
  </si>
  <si>
    <r>
      <rPr>
        <sz val="11"/>
        <color indexed="8"/>
        <rFont val="Arial Narrow"/>
      </rPr>
      <t>Hackerbrücke 4, Nr. ME13</t>
    </r>
  </si>
  <si>
    <r>
      <rPr>
        <sz val="11"/>
        <color indexed="8"/>
        <rFont val="Arial Narrow"/>
      </rPr>
      <t>Pötschnerstr. 5, Rotkreuzplatz, Kaufhof oben</t>
    </r>
  </si>
  <si>
    <r>
      <rPr>
        <sz val="11"/>
        <color indexed="8"/>
        <rFont val="Arial Narrow"/>
      </rPr>
      <t>Orleansplatz 10, Ostbahnhof oben</t>
    </r>
  </si>
  <si>
    <r>
      <rPr>
        <sz val="11"/>
        <color indexed="8"/>
        <rFont val="Arial Narrow"/>
      </rPr>
      <t>Lindwurmstr. 95</t>
    </r>
  </si>
  <si>
    <r>
      <rPr>
        <sz val="11"/>
        <color indexed="8"/>
        <rFont val="Arial Narrow"/>
      </rPr>
      <t>Gauting</t>
    </r>
  </si>
  <si>
    <r>
      <rPr>
        <sz val="11"/>
        <color indexed="8"/>
        <rFont val="Arial Narrow"/>
      </rPr>
      <t>Bahnhofsplatz 8</t>
    </r>
  </si>
  <si>
    <t>geschl. b.a.w.</t>
  </si>
  <si>
    <r>
      <rPr>
        <sz val="11"/>
        <color indexed="8"/>
        <rFont val="Arial Narrow"/>
      </rPr>
      <t>Moosthenning</t>
    </r>
  </si>
  <si>
    <r>
      <rPr>
        <sz val="11"/>
        <color indexed="8"/>
        <rFont val="Arial Narrow"/>
      </rPr>
      <t>Ammerfeld 1</t>
    </r>
  </si>
  <si>
    <r>
      <rPr>
        <b val="1"/>
        <sz val="10"/>
        <color indexed="8"/>
        <rFont val="Calibri"/>
      </rPr>
      <t>Adam Rene Christian</t>
    </r>
  </si>
  <si>
    <r>
      <rPr>
        <sz val="11"/>
        <color indexed="15"/>
        <rFont val="Arial Narrow"/>
      </rPr>
      <t>Starnberg</t>
    </r>
  </si>
  <si>
    <r>
      <rPr>
        <sz val="11"/>
        <color indexed="15"/>
        <rFont val="Arial Narrow"/>
      </rPr>
      <t>Hans-Zellner-Weg 1</t>
    </r>
  </si>
  <si>
    <r>
      <rPr>
        <b val="1"/>
        <sz val="11"/>
        <color indexed="15"/>
        <rFont val="Arial Narrow"/>
      </rPr>
      <t>1*</t>
    </r>
  </si>
  <si>
    <t>S-KPA</t>
  </si>
  <si>
    <r>
      <rPr>
        <sz val="11"/>
        <color indexed="8"/>
        <rFont val="Arial Narrow"/>
      </rPr>
      <t>Wolfratshausen</t>
    </r>
  </si>
  <si>
    <r>
      <rPr>
        <sz val="11"/>
        <color indexed="8"/>
        <rFont val="Arial Narrow"/>
      </rPr>
      <t>Bahnhofstr. 30</t>
    </r>
  </si>
  <si>
    <t>1.11.23 -29.2.24 geschlossen</t>
  </si>
  <si>
    <r>
      <rPr>
        <sz val="11"/>
        <color indexed="15"/>
        <rFont val="Arial Narrow"/>
      </rPr>
      <t>Taufkirchen</t>
    </r>
  </si>
  <si>
    <r>
      <rPr>
        <sz val="11"/>
        <color indexed="15"/>
        <rFont val="Arial Narrow"/>
      </rPr>
      <t>Landshuter Straße 8</t>
    </r>
  </si>
  <si>
    <t>Nguyen Thi Hong Anh</t>
  </si>
  <si>
    <r>
      <rPr>
        <sz val="11"/>
        <color indexed="8"/>
        <rFont val="Arial Narrow"/>
      </rPr>
      <t>Neufahrn</t>
    </r>
  </si>
  <si>
    <r>
      <rPr>
        <sz val="11"/>
        <color indexed="8"/>
        <rFont val="Arial Narrow"/>
      </rPr>
      <t>Ahornweg 2</t>
    </r>
  </si>
  <si>
    <r>
      <rPr>
        <sz val="11"/>
        <color indexed="15"/>
        <rFont val="Arial Narrow"/>
      </rPr>
      <t>Passau</t>
    </r>
  </si>
  <si>
    <r>
      <rPr>
        <sz val="11"/>
        <color indexed="15"/>
        <rFont val="Arial Narrow"/>
      </rPr>
      <t>Spitalhofstraße 30</t>
    </r>
  </si>
  <si>
    <r>
      <rPr>
        <b val="1"/>
        <sz val="11"/>
        <color indexed="15"/>
        <rFont val="Arial Narrow"/>
      </rPr>
      <t>5*</t>
    </r>
  </si>
  <si>
    <r>
      <rPr>
        <sz val="11"/>
        <color indexed="8"/>
        <rFont val="Arial Narrow"/>
      </rPr>
      <t>Forstenrieder Allee 120</t>
    </r>
  </si>
  <si>
    <t>Braniste Mircea</t>
  </si>
  <si>
    <t>Backwaren Torunoglu</t>
  </si>
  <si>
    <r>
      <rPr>
        <sz val="11"/>
        <color indexed="8"/>
        <rFont val="Arial Narrow"/>
      </rPr>
      <t>Augsburg</t>
    </r>
  </si>
  <si>
    <r>
      <rPr>
        <sz val="11"/>
        <color indexed="8"/>
        <rFont val="Arial Narrow"/>
      </rPr>
      <t>Bei der Jakobskirche 3</t>
    </r>
  </si>
  <si>
    <t>Hartung Ray</t>
  </si>
  <si>
    <r>
      <rPr>
        <sz val="11"/>
        <color indexed="8"/>
        <rFont val="Arial Narrow"/>
      </rPr>
      <t>Wolfratshauser Str. 217</t>
    </r>
  </si>
  <si>
    <r>
      <rPr>
        <sz val="11"/>
        <color indexed="8"/>
        <rFont val="Arial Narrow"/>
      </rPr>
      <t>Giesinger Bahnhofsplatz</t>
    </r>
  </si>
  <si>
    <r>
      <rPr>
        <sz val="11"/>
        <color indexed="8"/>
        <rFont val="Arial Narrow"/>
      </rPr>
      <t>Leonrodplatz 5</t>
    </r>
  </si>
  <si>
    <r>
      <rPr>
        <sz val="11"/>
        <color indexed="8"/>
        <rFont val="Arial Narrow"/>
      </rPr>
      <t>Erding</t>
    </r>
  </si>
  <si>
    <r>
      <rPr>
        <sz val="11"/>
        <color indexed="8"/>
        <rFont val="Arial Narrow"/>
      </rPr>
      <t>Ardeostraße 22a</t>
    </r>
  </si>
  <si>
    <r>
      <rPr>
        <sz val="11"/>
        <color indexed="8"/>
        <rFont val="Arial Narrow"/>
      </rPr>
      <t>Schellingstraße 17</t>
    </r>
  </si>
  <si>
    <r>
      <rPr>
        <sz val="11"/>
        <color indexed="8"/>
        <rFont val="Arial Narrow"/>
      </rPr>
      <t>Arnstorf</t>
    </r>
  </si>
  <si>
    <r>
      <rPr>
        <sz val="11"/>
        <color indexed="8"/>
        <rFont val="Arial Narrow"/>
      </rPr>
      <t>Mariakirchner Str. 37 (Neukauf)</t>
    </r>
  </si>
  <si>
    <r>
      <rPr>
        <sz val="11"/>
        <color indexed="8"/>
        <rFont val="Arial Narrow"/>
      </rPr>
      <t>Leonrodplatz 1</t>
    </r>
  </si>
  <si>
    <r>
      <rPr>
        <sz val="11"/>
        <color indexed="8"/>
        <rFont val="Arial Narrow"/>
      </rPr>
      <t>Feldmochinger Straße 4</t>
    </r>
  </si>
  <si>
    <r>
      <rPr>
        <sz val="11"/>
        <color indexed="8"/>
        <rFont val="Arial Narrow"/>
      </rPr>
      <t>Landsberger Str. 515</t>
    </r>
  </si>
  <si>
    <r>
      <rPr>
        <sz val="11"/>
        <color indexed="8"/>
        <rFont val="Arial Narrow"/>
      </rPr>
      <t>Sendlinger-Tor-Platz U-Bahnhof (Eingang Lindwurmstr.)</t>
    </r>
  </si>
  <si>
    <t>Warken Natasha</t>
  </si>
  <si>
    <r>
      <rPr>
        <sz val="11"/>
        <color indexed="8"/>
        <rFont val="Arial Narrow"/>
      </rPr>
      <t>München-Perlach</t>
    </r>
  </si>
  <si>
    <r>
      <rPr>
        <sz val="11"/>
        <color indexed="8"/>
        <rFont val="Arial Narrow"/>
      </rPr>
      <t>MÜ Perlach Plaza, Thomas- Dehler-Straße 15</t>
    </r>
  </si>
  <si>
    <t>Arezoo Hajari</t>
  </si>
  <si>
    <r>
      <rPr>
        <sz val="11"/>
        <color indexed="8"/>
        <rFont val="Arial Narrow"/>
      </rPr>
      <t>HÖ Cafe Perlach Plaza, Thomas-Dehler-Straße 15</t>
    </r>
  </si>
  <si>
    <r>
      <rPr>
        <sz val="11"/>
        <color indexed="8"/>
        <rFont val="Arial Narrow"/>
      </rPr>
      <t>Cham</t>
    </r>
  </si>
  <si>
    <r>
      <rPr>
        <sz val="11"/>
        <color indexed="8"/>
        <rFont val="Arial Narrow"/>
      </rPr>
      <t>Mittelweg 23</t>
    </r>
  </si>
  <si>
    <t>Verpachtet ab 1.10.24</t>
  </si>
  <si>
    <r>
      <rPr>
        <sz val="11"/>
        <color indexed="8"/>
        <rFont val="Arial Narrow"/>
      </rPr>
      <t>Landshut</t>
    </r>
  </si>
  <si>
    <r>
      <rPr>
        <sz val="11"/>
        <color indexed="8"/>
        <rFont val="Arial Narrow"/>
      </rPr>
      <t>Bahnhofsplatz 1</t>
    </r>
  </si>
  <si>
    <r>
      <rPr>
        <b val="1"/>
        <sz val="11"/>
        <color indexed="8"/>
        <rFont val="Arial Narrow"/>
      </rPr>
      <t>Rieder</t>
    </r>
  </si>
  <si>
    <r>
      <rPr>
        <sz val="11"/>
        <color indexed="8"/>
        <rFont val="Arial Narrow"/>
      </rPr>
      <t>M</t>
    </r>
  </si>
  <si>
    <r>
      <rPr>
        <b val="1"/>
        <sz val="10"/>
        <color indexed="8"/>
        <rFont val="Calibri"/>
      </rPr>
      <t>P</t>
    </r>
  </si>
  <si>
    <r>
      <rPr>
        <b val="1"/>
        <sz val="10"/>
        <color indexed="8"/>
        <rFont val="Calibri"/>
      </rPr>
      <t>Mayerhofer&amp;Nagler GbR</t>
    </r>
  </si>
  <si>
    <t>PW ab 16.10.24</t>
  </si>
  <si>
    <r>
      <rPr>
        <sz val="11"/>
        <color indexed="8"/>
        <rFont val="Arial Narrow"/>
      </rPr>
      <t>Thomas-Dehler-Str. 12 (PEP)</t>
    </r>
  </si>
  <si>
    <r>
      <rPr>
        <b val="1"/>
        <sz val="11"/>
        <color indexed="8"/>
        <rFont val="Arial Narrow"/>
      </rPr>
      <t>Hofer</t>
    </r>
  </si>
  <si>
    <r>
      <rPr>
        <b val="1"/>
        <sz val="10"/>
        <color indexed="8"/>
        <rFont val="Calibri"/>
      </rPr>
      <t>Völkle Mike</t>
    </r>
  </si>
  <si>
    <t>PW ab 01.11.24</t>
  </si>
  <si>
    <r>
      <rPr>
        <sz val="11"/>
        <color indexed="15"/>
        <rFont val="Arial Narrow"/>
      </rPr>
      <t>Zorneding</t>
    </r>
  </si>
  <si>
    <r>
      <rPr>
        <sz val="11"/>
        <color indexed="15"/>
        <rFont val="Arial Narrow"/>
      </rPr>
      <t>Bahnhofstraße 57</t>
    </r>
  </si>
  <si>
    <r>
      <rPr>
        <b val="1"/>
        <sz val="11"/>
        <color indexed="15"/>
        <rFont val="Arial Narrow"/>
      </rPr>
      <t>Rieder*</t>
    </r>
  </si>
  <si>
    <r>
      <rPr>
        <sz val="11"/>
        <color indexed="15"/>
        <rFont val="Arial Narrow"/>
      </rPr>
      <t>M*</t>
    </r>
  </si>
  <si>
    <r>
      <rPr>
        <b val="1"/>
        <sz val="10"/>
        <color indexed="8"/>
        <rFont val="Calibri"/>
      </rPr>
      <t>P*</t>
    </r>
  </si>
  <si>
    <r>
      <rPr>
        <b val="1"/>
        <sz val="10"/>
        <color indexed="8"/>
        <rFont val="Calibri"/>
      </rPr>
      <t>Hakimi Lida</t>
    </r>
  </si>
  <si>
    <r>
      <rPr>
        <sz val="11"/>
        <color indexed="8"/>
        <rFont val="Arial Narrow"/>
      </rPr>
      <t>HÖ</t>
    </r>
  </si>
  <si>
    <r>
      <rPr>
        <b val="1"/>
        <sz val="10"/>
        <color indexed="8"/>
        <rFont val="Calibri"/>
      </rPr>
      <t>Schmid Kathrin</t>
    </r>
  </si>
  <si>
    <r>
      <rPr>
        <sz val="11"/>
        <color indexed="8"/>
        <rFont val="Arial Narrow"/>
      </rPr>
      <t>Dachau</t>
    </r>
  </si>
  <si>
    <r>
      <rPr>
        <sz val="11"/>
        <color indexed="8"/>
        <rFont val="Arial Narrow"/>
      </rPr>
      <t>Bahnhofsplatz</t>
    </r>
  </si>
  <si>
    <r>
      <rPr>
        <b val="1"/>
        <sz val="10"/>
        <color indexed="8"/>
        <rFont val="Calibri"/>
      </rPr>
      <t>Krasniqi Sead</t>
    </r>
  </si>
  <si>
    <r>
      <rPr>
        <sz val="11"/>
        <color indexed="8"/>
        <rFont val="Arial Narrow"/>
      </rPr>
      <t>Hauptbahnhof, U-Bahn</t>
    </r>
  </si>
  <si>
    <r>
      <rPr>
        <b val="1"/>
        <sz val="11"/>
        <color indexed="8"/>
        <rFont val="Arial Narrow"/>
      </rPr>
      <t>Höflinger R.</t>
    </r>
  </si>
  <si>
    <r>
      <rPr>
        <b val="1"/>
        <sz val="10"/>
        <color indexed="8"/>
        <rFont val="Calibri"/>
      </rPr>
      <t>E</t>
    </r>
  </si>
  <si>
    <r>
      <rPr>
        <b val="1"/>
        <sz val="10"/>
        <color indexed="8"/>
        <rFont val="Calibri"/>
      </rPr>
      <t>Eigen</t>
    </r>
  </si>
  <si>
    <r>
      <rPr>
        <sz val="11"/>
        <color indexed="8"/>
        <rFont val="Arial Narrow"/>
      </rPr>
      <t>Freising</t>
    </r>
  </si>
  <si>
    <r>
      <rPr>
        <sz val="11"/>
        <color indexed="8"/>
        <rFont val="Arial Narrow"/>
      </rPr>
      <t>Bahnhofsplatz 4</t>
    </r>
  </si>
  <si>
    <r>
      <rPr>
        <b val="1"/>
        <sz val="11"/>
        <color indexed="8"/>
        <rFont val="Arial Narrow"/>
      </rPr>
      <t>*1</t>
    </r>
  </si>
  <si>
    <r>
      <rPr>
        <b val="1"/>
        <sz val="11"/>
        <color indexed="8"/>
        <rFont val="Arial Narrow"/>
      </rPr>
      <t>*Rieder</t>
    </r>
  </si>
  <si>
    <r>
      <rPr>
        <sz val="11"/>
        <color indexed="8"/>
        <rFont val="Arial Narrow"/>
      </rPr>
      <t>*M</t>
    </r>
  </si>
  <si>
    <r>
      <rPr>
        <b val="1"/>
        <sz val="10"/>
        <color indexed="8"/>
        <rFont val="Calibri"/>
      </rPr>
      <t>*-*</t>
    </r>
  </si>
  <si>
    <r>
      <rPr>
        <b val="1"/>
        <sz val="10"/>
        <color indexed="8"/>
        <rFont val="Calibri"/>
      </rPr>
      <t>?</t>
    </r>
  </si>
  <si>
    <r>
      <rPr>
        <b val="1"/>
        <sz val="10"/>
        <color indexed="8"/>
        <rFont val="Calibri"/>
      </rPr>
      <t>Jahr 2025, ca April</t>
    </r>
  </si>
  <si>
    <t>S - kPA</t>
  </si>
  <si>
    <r>
      <rPr>
        <b val="1"/>
        <sz val="10"/>
        <color indexed="8"/>
        <rFont val="Calibri"/>
      </rPr>
      <t>Nguyen Thi Hong Ahn</t>
    </r>
  </si>
  <si>
    <t>1.1.24 - 19.2.24 geschlossen</t>
  </si>
  <si>
    <r>
      <rPr>
        <b val="1"/>
        <sz val="11"/>
        <color indexed="15"/>
        <rFont val="Arial Narrow"/>
      </rPr>
      <t>Hofer*</t>
    </r>
  </si>
  <si>
    <r>
      <rPr>
        <b val="1"/>
        <sz val="10"/>
        <color indexed="8"/>
        <rFont val="Calibri"/>
      </rPr>
      <t>E*</t>
    </r>
  </si>
  <si>
    <t>UVM Butt ab 10.02.24</t>
  </si>
  <si>
    <r>
      <rPr>
        <sz val="11"/>
        <color indexed="15"/>
        <rFont val="Arial Narrow"/>
      </rPr>
      <t>Hunderdorf</t>
    </r>
  </si>
  <si>
    <r>
      <rPr>
        <sz val="11"/>
        <color indexed="15"/>
        <rFont val="Arial Narrow"/>
      </rPr>
      <t>Im Gewerbepark 1</t>
    </r>
  </si>
  <si>
    <r>
      <rPr>
        <b val="1"/>
        <sz val="11"/>
        <color indexed="15"/>
        <rFont val="Arial Narrow"/>
      </rPr>
      <t>Staudacher*</t>
    </r>
  </si>
  <si>
    <t>Schließung 29.02.24, dann Butt; Mietvertrag gekündigt 31.12.24</t>
  </si>
  <si>
    <r>
      <rPr>
        <sz val="11"/>
        <color indexed="15"/>
        <rFont val="Arial Narrow"/>
      </rPr>
      <t>München</t>
    </r>
  </si>
  <si>
    <r>
      <rPr>
        <sz val="11"/>
        <color indexed="15"/>
        <rFont val="Arial Narrow"/>
      </rPr>
      <t>Gollierstr. 24a</t>
    </r>
  </si>
  <si>
    <r>
      <rPr>
        <b val="1"/>
        <sz val="10"/>
        <color indexed="8"/>
        <rFont val="Calibri"/>
      </rPr>
      <t>uvm</t>
    </r>
  </si>
  <si>
    <t>Schließung 29.02.24, dann Butt</t>
  </si>
  <si>
    <r>
      <rPr>
        <b val="1"/>
        <sz val="10"/>
        <color indexed="8"/>
        <rFont val="Calibri"/>
      </rPr>
      <t>Meyer Jennifer</t>
    </r>
  </si>
  <si>
    <t>Schließung 31.03.24, dann Butt</t>
  </si>
  <si>
    <r>
      <rPr>
        <sz val="11"/>
        <color indexed="15"/>
        <rFont val="Arial Narrow"/>
      </rPr>
      <t>Lasallestr. 97</t>
    </r>
  </si>
  <si>
    <r>
      <rPr>
        <b val="1"/>
        <sz val="10"/>
        <color indexed="8"/>
        <rFont val="Calibri"/>
      </rPr>
      <t>uvm.</t>
    </r>
  </si>
  <si>
    <t>Schließung 15.05.24, dann Butt</t>
  </si>
  <si>
    <r>
      <rPr>
        <sz val="11"/>
        <color indexed="15"/>
        <rFont val="Arial Narrow"/>
      </rPr>
      <t>Adlkofen</t>
    </r>
  </si>
  <si>
    <r>
      <rPr>
        <sz val="11"/>
        <color indexed="15"/>
        <rFont val="Arial Narrow"/>
      </rPr>
      <t>Kröningerstraße 2</t>
    </r>
  </si>
  <si>
    <t>Letzter VK-Tag 28.06.24;Ende Mietvertrag 31.07.24</t>
  </si>
  <si>
    <t>Letzter VK-Tag 30.07.24, dann uvm Butt</t>
  </si>
  <si>
    <r>
      <rPr>
        <sz val="11"/>
        <color indexed="15"/>
        <rFont val="Arial Narrow"/>
      </rPr>
      <t>Dientzenhoferstr. 62</t>
    </r>
  </si>
  <si>
    <r>
      <rPr>
        <b val="1"/>
        <sz val="11"/>
        <color indexed="15"/>
        <rFont val="Arial Narrow"/>
      </rPr>
      <t>6*</t>
    </r>
  </si>
  <si>
    <r>
      <rPr>
        <b val="1"/>
        <sz val="11"/>
        <color indexed="15"/>
        <rFont val="Arial Narrow"/>
      </rPr>
      <t>Höflinger R.*</t>
    </r>
  </si>
  <si>
    <r>
      <rPr>
        <sz val="11"/>
        <color indexed="15"/>
        <rFont val="Arial Narrow"/>
      </rPr>
      <t>HÖ*</t>
    </r>
  </si>
  <si>
    <t>Schließung 31.07.24; dann uvm Butt</t>
  </si>
  <si>
    <r>
      <rPr>
        <b val="1"/>
        <sz val="10"/>
        <color indexed="8"/>
        <rFont val="Calibri"/>
      </rPr>
      <t>Ghinea Stefan-Bogdan</t>
    </r>
  </si>
  <si>
    <t>Schließung 15.09.24, dann uvm</t>
  </si>
  <si>
    <r>
      <rPr>
        <sz val="11"/>
        <color indexed="15"/>
        <rFont val="Arial Narrow"/>
      </rPr>
      <t>Plattling</t>
    </r>
  </si>
  <si>
    <r>
      <rPr>
        <sz val="11"/>
        <color indexed="15"/>
        <rFont val="Arial Narrow"/>
      </rPr>
      <t>Straubinger Str. 86</t>
    </r>
  </si>
  <si>
    <r>
      <rPr>
        <b val="1"/>
        <sz val="10"/>
        <color indexed="8"/>
        <rFont val="Calibri"/>
      </rPr>
      <t xml:space="preserve">Eigen </t>
    </r>
  </si>
  <si>
    <t>Schließung 21.09.24</t>
  </si>
  <si>
    <r>
      <rPr>
        <sz val="11"/>
        <color indexed="15"/>
        <rFont val="Arial Narrow"/>
      </rPr>
      <t>Pilsting</t>
    </r>
  </si>
  <si>
    <r>
      <rPr>
        <sz val="11"/>
        <color indexed="15"/>
        <rFont val="Arial Narrow"/>
      </rPr>
      <t>Marktplatz 19</t>
    </r>
  </si>
  <si>
    <t>Letzter VK-Tag; ab 31.10.24 verkauft</t>
  </si>
  <si>
    <r>
      <rPr>
        <sz val="11"/>
        <color indexed="15"/>
        <rFont val="Arial Narrow"/>
      </rPr>
      <t>Ottobrunn</t>
    </r>
  </si>
  <si>
    <r>
      <rPr>
        <sz val="11"/>
        <color indexed="15"/>
        <rFont val="Arial Narrow"/>
      </rPr>
      <t>Bahnhofsplatz Bahnhof EG, Kiosk</t>
    </r>
  </si>
  <si>
    <r>
      <rPr>
        <sz val="11"/>
        <color indexed="8"/>
        <rFont val="Arial Narrow"/>
      </rPr>
      <t>München-Freiham</t>
    </r>
  </si>
  <si>
    <r>
      <rPr>
        <sz val="11"/>
        <color indexed="8"/>
        <rFont val="Arial Narrow"/>
      </rPr>
      <t>ZAM</t>
    </r>
  </si>
  <si>
    <t>Ende Nov</t>
  </si>
  <si>
    <t>NE geplant für Ende November</t>
  </si>
  <si>
    <r>
      <rPr>
        <sz val="11"/>
        <color indexed="8"/>
        <rFont val="Arial Narrow"/>
      </rPr>
      <t>Landau-Fichtheim</t>
    </r>
  </si>
  <si>
    <r>
      <rPr>
        <sz val="11"/>
        <color indexed="8"/>
        <rFont val="Arial Narrow"/>
      </rPr>
      <t>Fichtheimer Feld 1 (Hagebau)</t>
    </r>
  </si>
  <si>
    <r>
      <rPr>
        <b val="1"/>
        <sz val="11"/>
        <color indexed="8"/>
        <rFont val="Arial Narrow"/>
      </rPr>
      <t>Staudacher</t>
    </r>
  </si>
  <si>
    <t>letzter VK-Tag 7.12.24; Standort gekündigt</t>
  </si>
  <si>
    <r>
      <rPr>
        <sz val="11"/>
        <color indexed="8"/>
        <rFont val="Arial Narrow"/>
      </rPr>
      <t>Putzbrunner Str. 4</t>
    </r>
  </si>
  <si>
    <r>
      <rPr>
        <b val="1"/>
        <sz val="10"/>
        <color indexed="8"/>
        <rFont val="Calibri"/>
      </rPr>
      <t>Arabul Sibel</t>
    </r>
  </si>
  <si>
    <t>Schließung der Filiale 31.12.24, dann Butt</t>
  </si>
  <si>
    <r>
      <rPr>
        <b val="1"/>
        <sz val="10"/>
        <color indexed="8"/>
        <rFont val="Calibri"/>
      </rPr>
      <t>Murad Mehdi</t>
    </r>
  </si>
  <si>
    <t>Schließung 31.12.24; Ende Mietvertrag</t>
  </si>
  <si>
    <r>
      <rPr>
        <b val="1"/>
        <sz val="10"/>
        <color indexed="8"/>
        <rFont val="Calibri"/>
      </rPr>
      <t>Nesimi Ermira</t>
    </r>
  </si>
  <si>
    <t>1.1.24 - ??</t>
  </si>
  <si>
    <t>Eingeschränkter Verkauf</t>
  </si>
  <si>
    <r>
      <rPr>
        <b val="1"/>
        <sz val="10"/>
        <color indexed="8"/>
        <rFont val="Calibri"/>
      </rPr>
      <t>Hajrovic Ismeta</t>
    </r>
  </si>
  <si>
    <t>3.und 4.4.24</t>
  </si>
  <si>
    <r>
      <rPr>
        <b val="1"/>
        <sz val="10"/>
        <color indexed="8"/>
        <rFont val="Calibri"/>
      </rPr>
      <t>Jedego Sivan</t>
    </r>
  </si>
  <si>
    <t>25.8. - 30.8.24</t>
  </si>
  <si>
    <t>Standwagen, eingeschränkter Verkauf</t>
  </si>
  <si>
    <r>
      <rPr>
        <sz val="11"/>
        <color indexed="8"/>
        <rFont val="Arial Narrow"/>
      </rPr>
      <t>Herzogstr. 105</t>
    </r>
  </si>
  <si>
    <r>
      <rPr>
        <b val="1"/>
        <sz val="10"/>
        <color indexed="8"/>
        <rFont val="Calibri"/>
      </rPr>
      <t>Hajrovic Safet</t>
    </r>
  </si>
  <si>
    <t>Neuer Partner ab 1.11.24</t>
  </si>
  <si>
    <t>geplant für April 2025</t>
  </si>
  <si>
    <r>
      <rPr>
        <sz val="11"/>
        <color indexed="8"/>
        <rFont val="Arial Narrow"/>
      </rPr>
      <t>Backwerk Hauptbahnhof</t>
    </r>
  </si>
  <si>
    <t>geplant für September 2025</t>
  </si>
  <si>
    <r>
      <rPr>
        <sz val="11"/>
        <color indexed="8"/>
        <rFont val="Arial Narrow"/>
      </rPr>
      <t>Bad Reichenhall</t>
    </r>
  </si>
  <si>
    <r>
      <rPr>
        <sz val="11"/>
        <color indexed="8"/>
        <rFont val="Arial Narrow"/>
      </rPr>
      <t>Kaiserplatz 2</t>
    </r>
  </si>
  <si>
    <t>Schließung zum 30.04.25</t>
  </si>
  <si>
    <r>
      <rPr>
        <sz val="11"/>
        <color indexed="8"/>
        <rFont val="Arial Narrow"/>
      </rPr>
      <t>Tutzing</t>
    </r>
  </si>
  <si>
    <r>
      <rPr>
        <sz val="11"/>
        <color indexed="8"/>
        <rFont val="Arial Narrow"/>
      </rPr>
      <t>Hauptstr. 41</t>
    </r>
  </si>
  <si>
    <r>
      <rPr>
        <b val="1"/>
        <sz val="10"/>
        <color indexed="8"/>
        <rFont val="Calibri"/>
      </rPr>
      <t>Dina Ane-Marie</t>
    </r>
  </si>
  <si>
    <t>Schließung zum 31.05.25</t>
  </si>
  <si>
    <t>Stammstreckensperrung</t>
  </si>
  <si>
    <t>Stammstreckensperrungen</t>
  </si>
  <si>
    <t>Jahr 
Schließung</t>
  </si>
  <si>
    <t>Filial-
Nr.</t>
  </si>
  <si>
    <t>Pächter
NEU</t>
  </si>
  <si>
    <t>11.05. - 12.05.19</t>
  </si>
  <si>
    <t>24.8./25.8.19</t>
  </si>
  <si>
    <t>3.8./4.8./10.8./11.8./17.8./18.8./24.8./25.8.19</t>
  </si>
  <si>
    <t>Alle Bahnhöfe von Hackerrücke bis Ostbahnhof</t>
  </si>
  <si>
    <t>Dienstag, 6.8.19 Wassereinbruch Bahnhöfe</t>
  </si>
  <si>
    <t>2020 Stammstreckensperrung</t>
  </si>
  <si>
    <t>16.5. - 17.5.20</t>
  </si>
  <si>
    <t>31.07. - 24.08.20</t>
  </si>
  <si>
    <t>24.10. - 25.10.20</t>
  </si>
  <si>
    <t>2021 Stammstreckensperrung</t>
  </si>
  <si>
    <t>08.05.-09.05.21</t>
  </si>
  <si>
    <t>Streik 10.08. - 12.08.21 und 21.08. - 24.08.21</t>
  </si>
  <si>
    <t>Streik 02.09. - 07.09.21</t>
  </si>
  <si>
    <t>23.10. und 24.10.21</t>
  </si>
  <si>
    <t>2022 Stammstreckensperrung</t>
  </si>
  <si>
    <t>29.1. und 5.2.22</t>
  </si>
  <si>
    <t>14.05. und 15.05.22</t>
  </si>
  <si>
    <t>27.08. bis 28.08.22</t>
  </si>
  <si>
    <t>15.10. bis 16.10.22</t>
  </si>
  <si>
    <t>2023 Stammstreckensperrung</t>
  </si>
  <si>
    <t>Generalstreik Mo 27.03.23 Verdi</t>
  </si>
  <si>
    <t xml:space="preserve"> 26.5. - 30.5.23</t>
  </si>
  <si>
    <t>12.08. - 20.08.23</t>
  </si>
  <si>
    <t>7./8./14./15./21./22./27./28.10.23</t>
  </si>
  <si>
    <t>2024 Stammstreckensperrung</t>
  </si>
  <si>
    <r>
      <rPr>
        <sz val="10"/>
        <color indexed="8"/>
        <rFont val="Arial"/>
      </rPr>
      <t>München</t>
    </r>
  </si>
  <si>
    <r>
      <rPr>
        <sz val="10"/>
        <color indexed="8"/>
        <rFont val="Arial"/>
      </rPr>
      <t>Pasing Bahnhof Nord</t>
    </r>
  </si>
  <si>
    <r>
      <rPr>
        <sz val="10"/>
        <color indexed="8"/>
        <rFont val="Arial"/>
      </rPr>
      <t>Bhf</t>
    </r>
  </si>
  <si>
    <r>
      <rPr>
        <sz val="10"/>
        <color indexed="8"/>
        <rFont val="Arial"/>
      </rPr>
      <t>Hofer</t>
    </r>
  </si>
  <si>
    <r>
      <rPr>
        <sz val="10"/>
        <color indexed="8"/>
        <rFont val="Arial"/>
      </rPr>
      <t>M</t>
    </r>
  </si>
  <si>
    <r>
      <rPr>
        <sz val="10"/>
        <color indexed="8"/>
        <rFont val="Arial"/>
      </rPr>
      <t>P</t>
    </r>
  </si>
  <si>
    <r>
      <rPr>
        <sz val="10"/>
        <color indexed="8"/>
        <rFont val="Arial"/>
      </rPr>
      <t>Backwarenbetrieb Torunoglu GmbH &amp; Co.KG</t>
    </r>
  </si>
  <si>
    <t>GDL-Streik 10.1. - 12.1./24.1.-28.1.24/7.3.-8.3./12.3.-23.3.24</t>
  </si>
  <si>
    <r>
      <rPr>
        <sz val="10"/>
        <color indexed="8"/>
        <rFont val="Arial"/>
      </rPr>
      <t>Giesinger Bahnhofsplatz</t>
    </r>
  </si>
  <si>
    <r>
      <rPr>
        <sz val="10"/>
        <color indexed="8"/>
        <rFont val="Arial"/>
      </rPr>
      <t>Hertica Faton</t>
    </r>
  </si>
  <si>
    <r>
      <rPr>
        <sz val="10"/>
        <color indexed="8"/>
        <rFont val="Arial"/>
      </rPr>
      <t>München-Laim</t>
    </r>
  </si>
  <si>
    <r>
      <rPr>
        <sz val="10"/>
        <color indexed="8"/>
        <rFont val="Arial"/>
      </rPr>
      <t>Wotanstraße 5</t>
    </r>
  </si>
  <si>
    <r>
      <rPr>
        <sz val="10"/>
        <color indexed="8"/>
        <rFont val="Arial"/>
      </rPr>
      <t>Orleansplatz 10, Ostbahnhof oben</t>
    </r>
  </si>
  <si>
    <r>
      <rPr>
        <sz val="10"/>
        <color indexed="8"/>
        <rFont val="Arial"/>
      </rPr>
      <t>Sezai Görgü</t>
    </r>
  </si>
  <si>
    <r>
      <rPr>
        <sz val="10"/>
        <color indexed="8"/>
        <rFont val="Arial"/>
      </rPr>
      <t>Donnersberger Brücke S-Bhf.</t>
    </r>
  </si>
  <si>
    <r>
      <rPr>
        <sz val="10"/>
        <color indexed="8"/>
        <rFont val="Arial"/>
      </rPr>
      <t>Jedego Sivan</t>
    </r>
  </si>
  <si>
    <r>
      <rPr>
        <sz val="10"/>
        <color indexed="8"/>
        <rFont val="Arial"/>
      </rPr>
      <t>Erika-Mann-Str. 1</t>
    </r>
  </si>
  <si>
    <r>
      <rPr>
        <sz val="10"/>
        <color indexed="8"/>
        <rFont val="Arial"/>
      </rPr>
      <t>MM</t>
    </r>
  </si>
  <si>
    <r>
      <rPr>
        <sz val="10"/>
        <color indexed="8"/>
        <rFont val="Arial"/>
      </rPr>
      <t>Isartorplatz</t>
    </r>
  </si>
  <si>
    <r>
      <rPr>
        <sz val="10"/>
        <color indexed="8"/>
        <rFont val="Arial"/>
      </rPr>
      <t>Rieder</t>
    </r>
  </si>
  <si>
    <r>
      <rPr>
        <sz val="10"/>
        <color indexed="8"/>
        <rFont val="Arial"/>
      </rPr>
      <t>Pinertzi Aspasia</t>
    </r>
  </si>
  <si>
    <r>
      <rPr>
        <sz val="10"/>
        <color indexed="8"/>
        <rFont val="Arial"/>
      </rPr>
      <t>Hackerbrücke 4, Nr. ME13</t>
    </r>
  </si>
  <si>
    <r>
      <rPr>
        <sz val="10"/>
        <color indexed="8"/>
        <rFont val="Arial"/>
      </rPr>
      <t>Nguyen Thi Hong Ahn</t>
    </r>
  </si>
  <si>
    <r>
      <rPr>
        <sz val="10"/>
        <color indexed="8"/>
        <rFont val="Arial"/>
      </rPr>
      <t>Bahnhofsplatz 1, Hauptbhf.</t>
    </r>
  </si>
  <si>
    <r>
      <rPr>
        <sz val="10"/>
        <color indexed="8"/>
        <rFont val="Arial"/>
      </rPr>
      <t>Höflinger R.</t>
    </r>
  </si>
  <si>
    <r>
      <rPr>
        <sz val="10"/>
        <color indexed="8"/>
        <rFont val="Arial"/>
      </rPr>
      <t>HÖ</t>
    </r>
  </si>
  <si>
    <r>
      <rPr>
        <sz val="10"/>
        <color indexed="8"/>
        <rFont val="Arial"/>
      </rPr>
      <t>E</t>
    </r>
  </si>
  <si>
    <r>
      <rPr>
        <sz val="10"/>
        <color indexed="8"/>
        <rFont val="Arial"/>
      </rPr>
      <t>Eigen</t>
    </r>
  </si>
  <si>
    <t>4.5.-5.5.24</t>
  </si>
  <si>
    <t>Techn.Defekt S-Bahn 28.5.24</t>
  </si>
  <si>
    <t>16.8. - 18.8.24</t>
  </si>
  <si>
    <r>
      <rPr>
        <sz val="10"/>
        <color indexed="8"/>
        <rFont val="Arial"/>
      </rPr>
      <t>Starnberg</t>
    </r>
  </si>
  <si>
    <r>
      <rPr>
        <sz val="10"/>
        <color indexed="8"/>
        <rFont val="Arial"/>
      </rPr>
      <t>Bahnhofsplatz 7</t>
    </r>
  </si>
  <si>
    <r>
      <rPr>
        <sz val="10"/>
        <color indexed="8"/>
        <rFont val="Arial"/>
      </rPr>
      <t>Nesimi Ermira</t>
    </r>
  </si>
  <si>
    <r>
      <rPr>
        <sz val="10"/>
        <color indexed="8"/>
        <rFont val="Arial"/>
      </rPr>
      <t>Albert-Rosshaupter-Str. 14a (Harras)</t>
    </r>
  </si>
  <si>
    <r>
      <rPr>
        <sz val="10"/>
        <color indexed="8"/>
        <rFont val="Arial"/>
      </rPr>
      <t>Yirtilim Yasemin</t>
    </r>
  </si>
  <si>
    <r>
      <rPr>
        <sz val="10"/>
        <color indexed="8"/>
        <rFont val="Arial"/>
      </rPr>
      <t xml:space="preserve">München </t>
    </r>
  </si>
  <si>
    <r>
      <rPr>
        <sz val="10"/>
        <color indexed="8"/>
        <rFont val="Arial"/>
      </rPr>
      <t>Ostbahnhof, Orleansplatz 10, unten BCS</t>
    </r>
  </si>
  <si>
    <r>
      <rPr>
        <sz val="10"/>
        <color indexed="8"/>
        <rFont val="Arial"/>
      </rPr>
      <t>BCS</t>
    </r>
  </si>
  <si>
    <r>
      <rPr>
        <sz val="10"/>
        <color indexed="8"/>
        <rFont val="Arial"/>
      </rPr>
      <t>Schermann</t>
    </r>
  </si>
  <si>
    <r>
      <rPr>
        <sz val="10"/>
        <color indexed="8"/>
        <rFont val="Arial"/>
      </rPr>
      <t>Lokaj Memaj Floriana</t>
    </r>
  </si>
  <si>
    <t>Anzahl Filialen</t>
  </si>
  <si>
    <t>Anzahl Filialen Jahr 2024</t>
  </si>
  <si>
    <t>Stand zum Ende des Monats</t>
  </si>
  <si>
    <t>Januar</t>
  </si>
  <si>
    <t>April</t>
  </si>
  <si>
    <t>August</t>
  </si>
  <si>
    <t>September</t>
  </si>
  <si>
    <t xml:space="preserve">November </t>
  </si>
  <si>
    <t>Durchschnitt</t>
  </si>
  <si>
    <t>Eigenfilialen MÜ + HÖ</t>
  </si>
  <si>
    <t>Gesamt</t>
  </si>
  <si>
    <t>NE / WE</t>
  </si>
  <si>
    <t xml:space="preserve">zeitweise Schließung </t>
  </si>
  <si>
    <t>Filialen noch nicht geöffnet</t>
  </si>
  <si>
    <t>Veränderungen</t>
  </si>
  <si>
    <t>Anzahl Filialen Jahr 2023</t>
  </si>
  <si>
    <t>Anzahl Filialen Jahr 2022</t>
  </si>
  <si>
    <t>Eigenfilialen MÜ + HÖ + Reis</t>
  </si>
  <si>
    <t>Anzahl Filialen Jahr 2021</t>
  </si>
  <si>
    <t>zeitweise Schließung Covid</t>
  </si>
  <si>
    <t>Anzahl Filialen Jahr 2020</t>
  </si>
  <si>
    <t>Stand zum 1. des Monats</t>
  </si>
  <si>
    <t>Eigenfilialen WZ</t>
  </si>
  <si>
    <t>Partner WZ</t>
  </si>
  <si>
    <t>NE/WE</t>
  </si>
  <si>
    <t>Anzahl Filialen Jahr 2019</t>
  </si>
  <si>
    <t xml:space="preserve">Pächter </t>
  </si>
  <si>
    <t>Pächter WZ</t>
  </si>
  <si>
    <t>1 Umbau</t>
  </si>
  <si>
    <t>2 PW</t>
  </si>
  <si>
    <t>Anzahl Filialen Jahr 2018</t>
  </si>
  <si>
    <t>Eigenfilialen M + H</t>
  </si>
  <si>
    <t>Pächter Umstellung</t>
  </si>
  <si>
    <t>Pächter Altverträge</t>
  </si>
  <si>
    <t>Anzahl Filialen Jahr 2017</t>
  </si>
  <si>
    <t>Eigenfilialen</t>
  </si>
  <si>
    <t>Roth Christian + Sulpizio-Strass Melanie</t>
  </si>
  <si>
    <t>Lieferanten</t>
  </si>
  <si>
    <t>Dienstleister</t>
  </si>
  <si>
    <t>Speakeasy</t>
  </si>
  <si>
    <t>Gastronomiebedarf - Geschirr etc.</t>
  </si>
  <si>
    <r>
      <rPr>
        <b val="1"/>
        <sz val="12"/>
        <color indexed="8"/>
        <rFont val="Arial"/>
      </rPr>
      <t>Cedos ,</t>
    </r>
    <r>
      <rPr>
        <b val="1"/>
        <strike val="1"/>
        <sz val="12"/>
        <color indexed="8"/>
        <rFont val="Arial"/>
      </rPr>
      <t xml:space="preserve"> G &amp; H Chemie</t>
    </r>
  </si>
  <si>
    <t>Reinigungsmittel, Wasserfilter, Hygienekontrolle</t>
  </si>
  <si>
    <t>Enzian Clean Services</t>
  </si>
  <si>
    <t>Müllentsorgung ab 1.1.20</t>
  </si>
  <si>
    <t>Pfaffenhofen a.d.Glonn</t>
  </si>
  <si>
    <t>Fensterreinigung ab 1.9.19</t>
  </si>
  <si>
    <t>Ludwig</t>
  </si>
  <si>
    <t>Ladenbau</t>
  </si>
  <si>
    <t>Meiko, Hobart</t>
  </si>
  <si>
    <t>Geschirrspüler</t>
  </si>
  <si>
    <t>Hagemeyer</t>
  </si>
  <si>
    <t>Kühlschränke</t>
  </si>
  <si>
    <t>Anti-Vektor</t>
  </si>
  <si>
    <t>Schädlingsbekämpfung NEU ab 01.07.22</t>
  </si>
  <si>
    <t>Raab</t>
  </si>
  <si>
    <t>Thekenkühlung</t>
  </si>
  <si>
    <t>Lechner</t>
  </si>
  <si>
    <t>Sanitär</t>
  </si>
  <si>
    <t>Coffeeteam, WMF</t>
  </si>
  <si>
    <t>Kaffeemaschinen</t>
  </si>
  <si>
    <t>Schoob, Wiesheu</t>
  </si>
  <si>
    <t>Öfen</t>
  </si>
  <si>
    <t>Dierl</t>
  </si>
  <si>
    <t>Maler</t>
  </si>
  <si>
    <t>Marschall</t>
  </si>
  <si>
    <t>Thekenscheiben</t>
  </si>
  <si>
    <t>Spang</t>
  </si>
  <si>
    <t>Lichttechnik</t>
  </si>
  <si>
    <t>Anstehende Veränderungen</t>
  </si>
  <si>
    <t>Anstehende Veränderungen im Filialbereich ab 2019</t>
  </si>
  <si>
    <t>Fil.Nr.</t>
  </si>
  <si>
    <t>Filiale</t>
  </si>
  <si>
    <t>Monat</t>
  </si>
  <si>
    <t>Datum</t>
  </si>
  <si>
    <t>2019</t>
  </si>
  <si>
    <t>Starnberg,Bahnhofsplatz 7</t>
  </si>
  <si>
    <t>Haar,Bahnhofsplatz 1</t>
  </si>
  <si>
    <t>Umbau Deutsche Bahn</t>
  </si>
  <si>
    <t>München,Albert-Rosshaupter-Str. 14a (Harras)</t>
  </si>
  <si>
    <t>07.06. - 30.06.19</t>
  </si>
  <si>
    <t>München,Forstenrieder Allee 120</t>
  </si>
  <si>
    <t>Jun/Jul</t>
  </si>
  <si>
    <t>Arnstorf,Mariakirchner Str. 37 (Neukauf)</t>
  </si>
  <si>
    <t>geschlossen wegen Veranstaltung Ort</t>
  </si>
  <si>
    <t>München,Kaulbachstr. 36</t>
  </si>
  <si>
    <t>Umbau Kühltheke, Forecast angepasst</t>
  </si>
  <si>
    <t>**Grünwald,**Marktplatz 12</t>
  </si>
  <si>
    <t>ab 27.06.</t>
  </si>
  <si>
    <t>geschlossen wegen Selbstmord Partner Burkun Dimitri; ab 1.8.19 untervermietet an Budd (Hr. Kesisidis)</t>
  </si>
  <si>
    <t>München,Pötschnerstr. 5, Rotkreuzplatz, Kaufhof unten</t>
  </si>
  <si>
    <t>Sep</t>
  </si>
  <si>
    <t>05.09.-07.09.19</t>
  </si>
  <si>
    <t>Umbau Karstadt Feinkost (vorher Kaufhof); Filiale bleibt offen</t>
  </si>
  <si>
    <t>**Bad Wiessee,**Lindenplatz 10</t>
  </si>
  <si>
    <t xml:space="preserve">Aug </t>
  </si>
  <si>
    <t>München,Rosenkavalierplatz 10</t>
  </si>
  <si>
    <t>21.8.19 Gewerbeaufsichtsamt - Kaffeemaschine gesperrt wegen Hygienemangel ab 10.30 Uhr</t>
  </si>
  <si>
    <t>München,Wotanstr. 5</t>
  </si>
  <si>
    <t>Schließung ab 30.8. ab 12 Uhr b.a.w.;  Verkauf über Standwagen noch unklar</t>
  </si>
  <si>
    <t>Odelzhausen,Marktstraße 14</t>
  </si>
  <si>
    <t>von Eigen auf Pacht - Fr. Schwarz</t>
  </si>
  <si>
    <t>München,Colmdorfstraße 27</t>
  </si>
  <si>
    <t>von Eigen auf Pacht - Fr. Agovic</t>
  </si>
  <si>
    <t>München,Dientzenhoferstr. 62</t>
  </si>
  <si>
    <t>T S</t>
  </si>
  <si>
    <t>02.09.-03.09.19</t>
  </si>
  <si>
    <t>Schließung vom 2.9. - 3.9.19; 4.9. - 6.9.19 nur bis 14.30 geöffnet</t>
  </si>
  <si>
    <t>Straubing,Landshuter Str. 93  (Autohaus)</t>
  </si>
  <si>
    <t>Verpachtung an Frau Bengler - alte Fil.Nr. 10121</t>
  </si>
  <si>
    <t>Straubing,Schlesische Straße 78</t>
  </si>
  <si>
    <t>NEEU</t>
  </si>
  <si>
    <t>Neueröffnung Müller-Filiale</t>
  </si>
  <si>
    <t>**München,**Pelkovenstr. 143-147</t>
  </si>
  <si>
    <t>bleibt offen bis 07.09.19 als Eigenfiliale</t>
  </si>
  <si>
    <t>München,Hackerbrücke 4, Nr. ME13</t>
  </si>
  <si>
    <t>Sperr.</t>
  </si>
  <si>
    <t>Schließung 11 Uhr durch Gesundheitsamt</t>
  </si>
  <si>
    <t>**Regensburg,**Arnulfsplatz 1</t>
  </si>
  <si>
    <t>Kündigung der Pächterin Diermeier; wird ab 1.10. untervermietet</t>
  </si>
  <si>
    <t>Berchtesgaden,Bahnhofsplatz 2</t>
  </si>
  <si>
    <t>2.9.19 - ??</t>
  </si>
  <si>
    <t>Umbau Busbahnhof ab 2.9. bis Ende des Jahres; Forecast bleibt</t>
  </si>
  <si>
    <t>Huglfing,Ringstr. 1</t>
  </si>
  <si>
    <t xml:space="preserve">Okt </t>
  </si>
  <si>
    <t>28.10.-04.12.19</t>
  </si>
  <si>
    <t>München,Tegernseer Platz 7</t>
  </si>
  <si>
    <t>Neuer Pächter Ozan Torunoglu, vorher Nuran Torunoglu</t>
  </si>
  <si>
    <t>München,Lindwurmstr. 1</t>
  </si>
  <si>
    <t>Ab Oktober keine Planung mehr; Forecast einstellen bis ca. März 2020</t>
  </si>
  <si>
    <t>Fürstenfeldbruck,Dachauer Straße 29</t>
  </si>
  <si>
    <t>ab 15.10.19 neu verpachtet an Hr. Krasniqi Sead</t>
  </si>
  <si>
    <t>**Prien,**Hochriesstr. 54</t>
  </si>
  <si>
    <t>Schließung der Filiale 08.10.19; wird untervermietet an Hr. Wirth ab 9.10.19</t>
  </si>
  <si>
    <t>24.10. b.a.w</t>
  </si>
  <si>
    <t xml:space="preserve">Schließung der Filiale am 24.10.19 13:40 Uhr b.a.w. - Grundsanierung </t>
  </si>
  <si>
    <t>Moosthenning,Moosstraße 3</t>
  </si>
  <si>
    <t>Schl.</t>
  </si>
  <si>
    <t>Schließung wegen Personalmangel!!!!!</t>
  </si>
  <si>
    <t>München,Rosenheimer Platz, S-Bahnh. UG</t>
  </si>
  <si>
    <t>21.10.-25.10.19</t>
  </si>
  <si>
    <t xml:space="preserve">Stammstrecke Teilbetrieb </t>
  </si>
  <si>
    <t>geschlossen ohne Absprache; neuer Pächter kam nicht, sollte sich lt. Fr. Bengler einarbeiten</t>
  </si>
  <si>
    <t>**München,**Elisabethplatz 16</t>
  </si>
  <si>
    <t>Kündigung Pächter Hr. Dreher</t>
  </si>
  <si>
    <t xml:space="preserve">Nov </t>
  </si>
  <si>
    <t>31.10.-19.11.19</t>
  </si>
  <si>
    <r>
      <rPr>
        <b val="1"/>
        <sz val="10"/>
        <color indexed="8"/>
        <rFont val="Arial Narrow"/>
      </rPr>
      <t xml:space="preserve">Filiale geschlossen ab 31.10.19 - Fr. Stellenberger insolvent; </t>
    </r>
    <r>
      <rPr>
        <b val="1"/>
        <sz val="11"/>
        <color indexed="50"/>
        <rFont val="Arial Narrow"/>
      </rPr>
      <t>ab 20.11.19 Eigenfiliale</t>
    </r>
  </si>
  <si>
    <t>Neuer Pächter ab 1.11.19 Hr. Yener Yildirim, vorher Fr. Bengler</t>
  </si>
  <si>
    <t>Umbau Pächterwächsel Al-Jaf Arkan - erst ab Januar oder Februar</t>
  </si>
  <si>
    <t>Verpachtung an Fr. Bengler</t>
  </si>
  <si>
    <t>**10112</t>
  </si>
  <si>
    <t>**Plattling,**Ludwigsplatz 32</t>
  </si>
  <si>
    <t>UM</t>
  </si>
  <si>
    <r>
      <rPr>
        <b val="1"/>
        <sz val="10"/>
        <color indexed="8"/>
        <rFont val="Arial Narrow"/>
      </rPr>
      <t xml:space="preserve">Umfimierung von Weinzierl zu Müller </t>
    </r>
    <r>
      <rPr>
        <b val="1"/>
        <sz val="12"/>
        <color indexed="8"/>
        <rFont val="Arial Narrow"/>
      </rPr>
      <t>10159</t>
    </r>
  </si>
  <si>
    <t>Herrsching,Seestr. 2</t>
  </si>
  <si>
    <t>02.11.-04.12.19</t>
  </si>
  <si>
    <t>W</t>
  </si>
  <si>
    <t>Wiedereröffnung Filiale!!!!</t>
  </si>
  <si>
    <t>München,Pasing Bahnhof Nord</t>
  </si>
  <si>
    <t>Stromausfall Bahn wegen Trafobrand!!!!</t>
  </si>
  <si>
    <t>München,Donnersberger Brücke S-Bhf.</t>
  </si>
  <si>
    <t>München,Erika-Mann-Str. 1</t>
  </si>
  <si>
    <t>Landau-Fichtheim,Fichtheimer Feld 1 (Hagebau)</t>
  </si>
  <si>
    <t>Geschlossen wegen Inventur Hagebaumarkt</t>
  </si>
  <si>
    <t>München,Herzogstr. 105</t>
  </si>
  <si>
    <t>Neuer Pächterin ab 18.11.19 - Fr. Özkan Nesrin b.a.w. dann Hackerbrücke</t>
  </si>
  <si>
    <t>Neufahrn, Ludwig-Erhard-Straße 4c (Edeka)</t>
  </si>
  <si>
    <t xml:space="preserve">Dez </t>
  </si>
  <si>
    <t>Fr. Schulze hat gekündigt; neuer Pächter Fr. Bengler</t>
  </si>
  <si>
    <t>München,Römerstr. 16 a</t>
  </si>
  <si>
    <t>Hr. Dreher hat gekündigt; neuer Pächter Hr. Qnanbi Brahim ab 1.12.19</t>
  </si>
  <si>
    <t>München,Belgradstr. 22</t>
  </si>
  <si>
    <r>
      <rPr>
        <b val="1"/>
        <sz val="10"/>
        <color indexed="51"/>
        <rFont val="Arial Narrow"/>
      </rPr>
      <t xml:space="preserve">Hr. Dreher hat gekündigt; </t>
    </r>
    <r>
      <rPr>
        <b val="1"/>
        <strike val="1"/>
        <sz val="10"/>
        <color indexed="51"/>
        <rFont val="Arial Narrow"/>
      </rPr>
      <t>neuer Pächter ab 1.1.20</t>
    </r>
    <r>
      <rPr>
        <b val="1"/>
        <sz val="10"/>
        <color indexed="51"/>
        <rFont val="Arial Narrow"/>
      </rPr>
      <t>; an Budd untervermietet</t>
    </r>
  </si>
  <si>
    <t>München,Christophstr. 10, Ecke Seitzstr. 10</t>
  </si>
  <si>
    <t>Jan</t>
  </si>
  <si>
    <r>
      <rPr>
        <b val="1"/>
        <strike val="1"/>
        <sz val="10"/>
        <color indexed="8"/>
        <rFont val="Arial Narrow"/>
      </rPr>
      <t xml:space="preserve">Fr. Devedzic hat zum 31.01.2020 gekündigt   </t>
    </r>
    <r>
      <rPr>
        <b val="1"/>
        <sz val="12"/>
        <color indexed="51"/>
        <rFont val="Arial Narrow"/>
      </rPr>
      <t>Kündigung zurückgezogen</t>
    </r>
  </si>
  <si>
    <t>Bogen,Deggendorfer Str. 7 (Netto)</t>
  </si>
  <si>
    <t>Schließung zum 25.01.2020</t>
  </si>
  <si>
    <t>Neue Pächterin Fr. Latchescu Corina</t>
  </si>
  <si>
    <t>München,Steinerstr. 3</t>
  </si>
  <si>
    <t>13.1. - 16.1.20</t>
  </si>
  <si>
    <t>geschlossen wegen Umbau Krankenhaus</t>
  </si>
  <si>
    <t>Landau,Straubinger Str. 23a (Hackervilla)</t>
  </si>
  <si>
    <t>Umbranding von WZ auf Müller; neue Filial-Nr.10164</t>
  </si>
  <si>
    <t>Eichendorf,Marktplatz 9</t>
  </si>
  <si>
    <t>Umbranding von WZ auf Müller; neue Filial-Nr.10165</t>
  </si>
  <si>
    <t>Pilsting,Hitzinger Wiese, Motel Isar</t>
  </si>
  <si>
    <t>Umbranding von WZ auf Müller; neue Filial-Nr.10166</t>
  </si>
  <si>
    <t>Umbranding von WZ auf Müller; neue Filial-Nr.10167</t>
  </si>
  <si>
    <t>Umbranding von WZ auf Müller; neue Filial-Nr.10168</t>
  </si>
  <si>
    <t>Umbranding von WZ auf Müller; neue Filial-Nr.10169</t>
  </si>
  <si>
    <t>Partnerin Benlger hat gekündigt; dann Eigen</t>
  </si>
  <si>
    <t>München,St.-Anna-Straße 16</t>
  </si>
  <si>
    <t>Neueröffnung???? Pächterin Saiti Gentrina</t>
  </si>
  <si>
    <t>Ab 31.1.20 Eigenfiliale, Frau Maier wurde gekündigt</t>
  </si>
  <si>
    <t>München,Lindwurmstr. 95</t>
  </si>
  <si>
    <t>Feb</t>
  </si>
  <si>
    <t>Pächterwechsel - Neuer Pächter Mohammed Laouah</t>
  </si>
  <si>
    <t>Pilsting,Marktplatz 19</t>
  </si>
  <si>
    <t>Umbranding von WZ auf Müller; neue Filial-Nr. 10170</t>
  </si>
  <si>
    <t>Plattling,Straubinger Str. 86</t>
  </si>
  <si>
    <t>Umbranding von WZ auf Müller; neue Filial-Nr.10171</t>
  </si>
  <si>
    <t>München,Boschetsrieder Straße 75</t>
  </si>
  <si>
    <t>Backwarenladen mit Cafe; Mietbeginn 1.1.2020</t>
  </si>
  <si>
    <t>Umsatzdefizite wegen Corona</t>
  </si>
  <si>
    <t>Mrz</t>
  </si>
  <si>
    <t>ab 02.03.2020</t>
  </si>
  <si>
    <t>1. Corona Lockdown ab 20.03.20</t>
  </si>
  <si>
    <t>München, Römerstr. 16 a</t>
  </si>
  <si>
    <t>Pächterwechsel - Neu Shamaaon Sarmad, vorher Qnanbi Brahim</t>
  </si>
  <si>
    <t>München, Herzogstraße</t>
  </si>
  <si>
    <t>Pächterwechsel - Neu Qnanbi Brahim, vorher Özkan Nesrin</t>
  </si>
  <si>
    <t>ca. 3.3.20</t>
  </si>
  <si>
    <t>Neueröffnung Eigenfiiale</t>
  </si>
  <si>
    <t>bleibt</t>
  </si>
  <si>
    <t>Schließung noch offen Forecast eingestellt, keine Planung vorhanden</t>
  </si>
  <si>
    <t>Erding,Thermenallee 1</t>
  </si>
  <si>
    <t>Schließung wegen Corona Virus b.a.w.</t>
  </si>
  <si>
    <t>HÖV Bahnhof</t>
  </si>
  <si>
    <t>Schließung wegen Corona ab 18.03.20</t>
  </si>
  <si>
    <t>Colmdorfstr.</t>
  </si>
  <si>
    <t>Schließung wegen Corona ab 26.03.20</t>
  </si>
  <si>
    <t>Landau Fichtheimer Feld</t>
  </si>
  <si>
    <t>Schließung wegen Corona ab 21.3.20 bis 06.04.20</t>
  </si>
  <si>
    <t>Weilheim, Marienplatz</t>
  </si>
  <si>
    <t>Schließung wegen Corona ab 21.3.20; Gesamt Schließung 30.04.20</t>
  </si>
  <si>
    <t>Landau, Werksverkauf</t>
  </si>
  <si>
    <t>Schließung wegen Corona ab 21.3.20</t>
  </si>
  <si>
    <t>Straubing Autohaus</t>
  </si>
  <si>
    <t>Erding, Bahnhof</t>
  </si>
  <si>
    <t>Schließung wegen Corona ab 26.03.20 bis 26.4.20</t>
  </si>
  <si>
    <t>München,Thomas-Dehler-Str. 12 (PEP)</t>
  </si>
  <si>
    <t xml:space="preserve">Schließung der Filiale - kein Strom </t>
  </si>
  <si>
    <t>München,Viktualienmarkt</t>
  </si>
  <si>
    <t>bleibt offen</t>
  </si>
  <si>
    <r>
      <rPr>
        <b val="1"/>
        <sz val="10"/>
        <color indexed="51"/>
        <rFont val="Arial Narrow"/>
      </rPr>
      <t xml:space="preserve">Vertrag läuft zum 31.12.19 aus; </t>
    </r>
    <r>
      <rPr>
        <b val="1"/>
        <strike val="1"/>
        <sz val="10"/>
        <color indexed="51"/>
        <rFont val="Arial Narrow"/>
      </rPr>
      <t>Schließung erst zum 28.02.20</t>
    </r>
    <r>
      <rPr>
        <b val="1"/>
        <sz val="10"/>
        <color indexed="51"/>
        <rFont val="Arial Narrow"/>
      </rPr>
      <t>; verlängert bis Mitte Juni</t>
    </r>
  </si>
  <si>
    <t>Weilheim,Marienplatz 29</t>
  </si>
  <si>
    <t>Hackerbrücke</t>
  </si>
  <si>
    <t>Wiedereröffnung wegen Corona verschoben; Özkan Nesrin neue Partnerin</t>
  </si>
  <si>
    <t>Oberammergau,Rottenbucher Str. 9</t>
  </si>
  <si>
    <t>Kündigung Fr. Krohm, dann Eigenfiliale</t>
  </si>
  <si>
    <t>München,Heimeranstr. 39</t>
  </si>
  <si>
    <t>Murad Mehdi hat gekündigt; NEU Frau Govoni Claudia</t>
  </si>
  <si>
    <t>München,Leonrodplatz 1</t>
  </si>
  <si>
    <t>München,Feldmochinger Straße 4</t>
  </si>
  <si>
    <t>Al-Jaf Arkan Mohammed hat gekündigt; ab 1.5.20 Eigenfiliale</t>
  </si>
  <si>
    <t xml:space="preserve">P </t>
  </si>
  <si>
    <t>von Eigen auf Pacht Yilmaz Yedat</t>
  </si>
  <si>
    <t>Grunski hat zum 31.05.20 gekündigt</t>
  </si>
  <si>
    <t>endgültige Schließung der Filiale</t>
  </si>
  <si>
    <t>München,Schellingstraße 17</t>
  </si>
  <si>
    <t>Neueröffnung der Filiale; Partner Hr. Roth</t>
  </si>
  <si>
    <t>Plattling,Landrat-Krug-Str. 12 (Netto)</t>
  </si>
  <si>
    <t>bleibt Weinzierl, schließt am 21.06.20</t>
  </si>
  <si>
    <t>Wiedereröffnung 24.6.20 (geschlossen von 14.3. - 23.6.20)</t>
  </si>
  <si>
    <t>Schließung der Filiale, Shamaoon geht in die Thomas-Dehler-Straße</t>
  </si>
  <si>
    <t>Schließung der Filiale zum 30.06.20</t>
  </si>
  <si>
    <t>Fr. Schwarz hat zum 30.06.20 gekündigt, dann Eigenfiliale</t>
  </si>
  <si>
    <t>Devedzic hat zum 30.06.20 gekündigt; neuer Partner Yener Yildrim</t>
  </si>
  <si>
    <t>München,Fritz-Hommel-Weg 3</t>
  </si>
  <si>
    <t>Rüberg bleibt Pächterin</t>
  </si>
  <si>
    <t>Arabul Sibel hat gekündigt, neuer Partner Shamaoon Sarmad Salim</t>
  </si>
  <si>
    <t>München,Kurfürstenplatz, Hohenzollernstr. 84</t>
  </si>
  <si>
    <t>Partnerin Frau Alberije Salihaj</t>
  </si>
  <si>
    <t>Schließung Filiale zum 14.7.20, WV Butt</t>
  </si>
  <si>
    <t>Juli/Aug</t>
  </si>
  <si>
    <t>18.07.-26.08.20</t>
  </si>
  <si>
    <t>Aug</t>
  </si>
  <si>
    <t>Özkan hat gekündigt zum 30.9.20; Wechsel an Yilmaz bereits ab 1.8.20</t>
  </si>
  <si>
    <t>München,Theatinerstraße 40</t>
  </si>
  <si>
    <t>Wird an Hr. Krasniqi verpachtet</t>
  </si>
  <si>
    <t>München,Pötschnerstr. 5, Rotkreuzplatz, Kaufhof oben</t>
  </si>
  <si>
    <t>Ab 1.9.20 Kaya Senay; Sahindal hat gekündigt zum 30.9.20</t>
  </si>
  <si>
    <t>München,Nymphenburger Str. 166</t>
  </si>
  <si>
    <t>Neufahrn,Bahnhofstr. 59</t>
  </si>
  <si>
    <t>Ab 1.9.20 Özkan; Schulze hat gekündigt</t>
  </si>
  <si>
    <t>München,Putzbrunner Str. 4</t>
  </si>
  <si>
    <t>Ab 1.9.20 Herr Arabul Sibel, vorher Eigen</t>
  </si>
  <si>
    <t>Seefeld,Hauptstraße 13</t>
  </si>
  <si>
    <t>Ab 1.9.20 Herr Koimtsidis Aristeidis</t>
  </si>
  <si>
    <t>Garching,Schleißheimer Straße 28a</t>
  </si>
  <si>
    <t>Neueröffnung der Filiale, Eigen</t>
  </si>
  <si>
    <t>Schließung der Filiale am 18.09.20</t>
  </si>
  <si>
    <t>München,Bahnhofsplatz 7 - Karstadt</t>
  </si>
  <si>
    <t>Schließung der Filiale, dann UVM</t>
  </si>
  <si>
    <t>Regensburg,Obermünsterstr. 20</t>
  </si>
  <si>
    <t>München,Implerstr. 52</t>
  </si>
  <si>
    <t>Okt</t>
  </si>
  <si>
    <t xml:space="preserve">Bleibt verpachtet an Fr. Kaya Senay </t>
  </si>
  <si>
    <t xml:space="preserve">Verpachtet an Hr. Krasniqi </t>
  </si>
  <si>
    <t>München,Schleißheimer Str. 93 - Nordbad unten</t>
  </si>
  <si>
    <t>Starnberg,Maximilianstr. 2c</t>
  </si>
  <si>
    <t>Erding,Am Bahnhof 4</t>
  </si>
  <si>
    <t>Augsburg,Bei der Jakobskirche 3</t>
  </si>
  <si>
    <t>30.10. - 26.11.20</t>
  </si>
  <si>
    <t>Umbau Edeka - Filiale geschlossen</t>
  </si>
  <si>
    <t>Tutzing,Hauptstr. 41</t>
  </si>
  <si>
    <t>Ab 21.10.20 verpachtet an Fr. Dina AneMarie</t>
  </si>
  <si>
    <t>2. Cornona Lockdown "Light" ab 2.11.20; Lockdown ab 17.12.20</t>
  </si>
  <si>
    <t>Nov</t>
  </si>
  <si>
    <t>Schließung wegen Covid ab 2.11.20 b.a.w</t>
  </si>
  <si>
    <t>Saiti wurde gekündigt, NEU Eigenfiliale</t>
  </si>
  <si>
    <t>Ab 1.11.20 verpachtet an Hr. Stach Uwe</t>
  </si>
  <si>
    <t>Ab November Sonntags geschlossen, dafür Plakat für die Kunden nach oben "Steinstr."</t>
  </si>
  <si>
    <t>München,Am Ausbesserungswerk 8 Motorworld "Cafe"</t>
  </si>
  <si>
    <t>Neueröffnung der Filiale, Verpachtet an Marco</t>
  </si>
  <si>
    <t>München,Am Ausbesserungswerk 8 Motorworld "Kiosk"</t>
  </si>
  <si>
    <t>Neueröffnung der Filiale, Verpachtet an Marco; geschl 4.12. - 3.1.20</t>
  </si>
  <si>
    <t>Garmisch-Partenkirchen,Mohrenplatz 1</t>
  </si>
  <si>
    <t>Schließung zum 30.11.20 dann uvm</t>
  </si>
  <si>
    <t>München,Sendlingerstraße 47</t>
  </si>
  <si>
    <t>Neueröffnung der Filiale, Verpachtet an Krasniqi Sead</t>
  </si>
  <si>
    <t>Dez</t>
  </si>
  <si>
    <t>6.12.-31.12.20</t>
  </si>
  <si>
    <t>Schließung vorübergehend wegen Corona</t>
  </si>
  <si>
    <t xml:space="preserve">Schließung zum 13.12.20 </t>
  </si>
  <si>
    <t>Landau,Straubinger Str. 100  (Gläserne Backstube)</t>
  </si>
  <si>
    <t>Schließung wegen Covid zum 12.12.20</t>
  </si>
  <si>
    <t>Putzbrunn,Münchner Str. 83</t>
  </si>
  <si>
    <t>Brand LKW  Filiale geschlossen</t>
  </si>
  <si>
    <t>München,Gabelsberger Straße 22, Ecke Luisenstraße</t>
  </si>
  <si>
    <t>Neueröffnung der Filiale, Verapchtet an Roth Christian</t>
  </si>
  <si>
    <t>S-Covid</t>
  </si>
  <si>
    <t>seit 4.12.20</t>
  </si>
  <si>
    <t>Schließung wegen Covid b.a.w</t>
  </si>
  <si>
    <t>seit 13.12.20</t>
  </si>
  <si>
    <t>seit 17.12.20</t>
  </si>
  <si>
    <t>Wiedereröffnung 2.1.21 (war geschlossen vom 6.12.20 - 1.1.21)</t>
  </si>
  <si>
    <t>München,Drygalski-Allee 117</t>
  </si>
  <si>
    <t>Seja hat gekündigt zum 31.12.20; Neu Torunoglu Ozan</t>
  </si>
  <si>
    <t>Frontenhausen,Bahnhofstraße 16</t>
  </si>
  <si>
    <t>Neueröffnung 01.01.2021 - Übernahme von Fr. Ernst</t>
  </si>
  <si>
    <t>Moosthenning,Ammerfeld 1</t>
  </si>
  <si>
    <t>Marklkofen,Frontenhausenerstraße 34</t>
  </si>
  <si>
    <t>Adlkofen,Kröningerstraße 2</t>
  </si>
  <si>
    <t>Reisbach,Marktplatz 43</t>
  </si>
  <si>
    <t>Taufkirchen,Landshuter Straße 8</t>
  </si>
  <si>
    <t>Wiedereröffnung 13.1.21 nur to-go</t>
  </si>
  <si>
    <t>Schließung der Filiale zum 31.01.21, dann untervermietet</t>
  </si>
  <si>
    <t>Neufahrn,Ludwig-Erhard-Str. 4c</t>
  </si>
  <si>
    <t>PW Bengler an Özkan Nesrin ab 01.02.21</t>
  </si>
  <si>
    <t>Tutzing,Marienstraße 2a</t>
  </si>
  <si>
    <t>Schließung der Filiale zum 28.02.21, dann untervermietet</t>
  </si>
  <si>
    <t>München-Laim,Wotanstr. 5</t>
  </si>
  <si>
    <t>Yilmaz Jedat hat gekündigt zum 28.02.21; NEU Nuran Torunoglu</t>
  </si>
  <si>
    <t>Nürnberg,Breite Gasse 2 "Brezn-Conzeptstore"</t>
  </si>
  <si>
    <t>Neueröffnung geplant für Februar 2021</t>
  </si>
  <si>
    <t>Wiedereröffnung nach Covid</t>
  </si>
  <si>
    <t>23.3.-25.3.21</t>
  </si>
  <si>
    <t>Umbau Fußboden - Schließung</t>
  </si>
  <si>
    <t>14.3.-26.3.21</t>
  </si>
  <si>
    <t>Umbau Edeka - Verkauf über Standwagen</t>
  </si>
  <si>
    <t xml:space="preserve">April </t>
  </si>
  <si>
    <t>NEU verpachtet an Fr. Warken Natascha</t>
  </si>
  <si>
    <t>NEU verpachtet an Eder &amp; Spitzer GbR</t>
  </si>
  <si>
    <t>Wiedereröffnung</t>
  </si>
  <si>
    <t>12.4.-13.4.21</t>
  </si>
  <si>
    <t>Umbau Boden</t>
  </si>
  <si>
    <t>28.4.-30.4.21</t>
  </si>
  <si>
    <t>Umbau Fertigstellung</t>
  </si>
  <si>
    <t xml:space="preserve">S </t>
  </si>
  <si>
    <t>Schließung der Filiale zum 30.04.21</t>
  </si>
  <si>
    <t>22.04. - 27.04.21</t>
  </si>
  <si>
    <t>Schließung wegen Covid</t>
  </si>
  <si>
    <t>Wien,Rotenturmstraße 22</t>
  </si>
  <si>
    <t>Neueröffnung BCS in Wien</t>
  </si>
  <si>
    <t>Verpachtung ab 1.6.21 Bengler Nicole</t>
  </si>
  <si>
    <t>München,Bahnhofsplatz 7, UG</t>
  </si>
  <si>
    <t>Schließung der Filiale zum 31.05.21</t>
  </si>
  <si>
    <t>Verpachtung ab 01.06.21 Yener Yildrim</t>
  </si>
  <si>
    <t>Verpachtung ab 01.06.21 Masca Emilia</t>
  </si>
  <si>
    <t>Erlangen,Hauptstraße 12</t>
  </si>
  <si>
    <t>Neueröffnung 01.06.21 ????</t>
  </si>
  <si>
    <t>München,Sonnenstr. 9</t>
  </si>
  <si>
    <t>Verpachtung ab 15.06.21  Lisitsa Olga</t>
  </si>
  <si>
    <t>Verpachtung ab 16.06.21 Puzdrowska Lidia Krystyna</t>
  </si>
  <si>
    <t xml:space="preserve">Wiedereröffnung </t>
  </si>
  <si>
    <t>Verpachtung ab 01.07.21 Lisitsa Olga</t>
  </si>
  <si>
    <t>Umbau Rewe</t>
  </si>
  <si>
    <t>Wieder Eigenfiliale; Schließung der Filiale zum 13.08.21 dann uvm</t>
  </si>
  <si>
    <t>Neueröffnung BCS Erlangen</t>
  </si>
  <si>
    <t>20.09.-17.10.21</t>
  </si>
  <si>
    <t>Umbau Edeka ca 4 Wochen; die Filiale wird die Öffnungszeiten verkürzen</t>
  </si>
  <si>
    <t>wird verpachtet an Marco Mandl</t>
  </si>
  <si>
    <t>München, Sendlinger Straße</t>
  </si>
  <si>
    <t>NEU WAHEZI Jedriss Seid (vorher Krasniqi Sead)</t>
  </si>
  <si>
    <t>Hunderdorf,Im Gewerbepark 1</t>
  </si>
  <si>
    <t>Übergabe Termin, Edeka Buchbauer</t>
  </si>
  <si>
    <t>München (Mira EKZ),Schleißheimerstraße 506</t>
  </si>
  <si>
    <t>Neueröffnung geplant für 18.11.21</t>
  </si>
  <si>
    <t>BCS Wien</t>
  </si>
  <si>
    <t>Schließung der Filiale, letzter VK-Tag 24.11.21</t>
  </si>
  <si>
    <t>Starnberg,Hans-Zellner-Weg 1</t>
  </si>
  <si>
    <t>Hr. Simmeth hat gekündigt zum 30.11.21; dann Frau Kordula Podvorica, Debitor 20099</t>
  </si>
  <si>
    <t>Hr. Roth hat gekündigt zum 30.11.21; dann Hr. Mandl, RiMa Foodservice</t>
  </si>
  <si>
    <t>Erding,Ardeostr. 22</t>
  </si>
  <si>
    <t>Schließung der Filiale, Gebäude wird abgerissen; letzter VK-Tag 4.12.21</t>
  </si>
  <si>
    <t>München-Laim,Landsberger Straße 300, Ecke Wotanstr.</t>
  </si>
  <si>
    <t>Neueröffnung 14.12.21</t>
  </si>
  <si>
    <t>Rosenheim,Bahnhofstraße 25</t>
  </si>
  <si>
    <t>Fr. Kurz hat gekündigt zum 31.12.21, dann Eigen</t>
  </si>
  <si>
    <t>München,Wolfratshauser Str. 217</t>
  </si>
  <si>
    <t>XX</t>
  </si>
  <si>
    <t>Fr. Omerhodzic raus, dafür Fuad Omerhodzic rein; nur Namensänderung</t>
  </si>
  <si>
    <r>
      <rPr>
        <b val="1"/>
        <sz val="10"/>
        <color indexed="52"/>
        <rFont val="Arial Narrow"/>
      </rPr>
      <t xml:space="preserve">Umbau Filiale, Verkauf über Container; </t>
    </r>
    <r>
      <rPr>
        <b val="1"/>
        <sz val="10"/>
        <color indexed="56"/>
        <rFont val="Arial Narrow"/>
      </rPr>
      <t>WE 24.2.22</t>
    </r>
  </si>
  <si>
    <t>München, Kaulbachstraße Container</t>
  </si>
  <si>
    <t>Umbau Filiale, Verkauf über Container</t>
  </si>
  <si>
    <t>Wiedereröffnung Filiale</t>
  </si>
  <si>
    <t>Verkauf über Container bis ca 16.3.22 März; Partnerin Fr. Saalaoui Lamja</t>
  </si>
  <si>
    <t>Pächterwechsel, Eder &amp; Spitzer wurde gekündigt; NEU Chousein Imam Ramadan</t>
  </si>
  <si>
    <t>22.02.-04.04.22</t>
  </si>
  <si>
    <t>Umbau der Filiale; Wiedereröffnung 5.4.22</t>
  </si>
  <si>
    <t>Stätzling,Pfarrer-Bezler-Str. 19</t>
  </si>
  <si>
    <t>Ende Mietvertrag zum 11.03.22; Mietvertrag verlängert bis 2023</t>
  </si>
  <si>
    <t>Schließung der Filiale; letzter VK-Tag 12.03.22</t>
  </si>
  <si>
    <t>München ,Ostbahnhof, Orleansplatz 10, unten BCS</t>
  </si>
  <si>
    <t>NE geplant am 15.03.22</t>
  </si>
  <si>
    <t>NE Filiale, Container-Verkauf zu Ende</t>
  </si>
  <si>
    <t>Krankheit</t>
  </si>
  <si>
    <t>Schließung um 12 Uhr wegen Krankheit; 22.3.22 Nachmittags geschlossen</t>
  </si>
  <si>
    <t>Corona</t>
  </si>
  <si>
    <t>Filiale geschlossen, Mitarbeiter haben Corona</t>
  </si>
  <si>
    <t>München,Truderinger Str. 261</t>
  </si>
  <si>
    <t>Apr</t>
  </si>
  <si>
    <t>Rachid Rchachi gekündigt; ab 1.4.22 Hakimi Lida</t>
  </si>
  <si>
    <t>RiMa Foodservice gekündigt; ab 1.4.22 Florent Dernjani</t>
  </si>
  <si>
    <t>Eröffnung nur bei Veranstaltungen</t>
  </si>
  <si>
    <t>Pöcking,Hauptstr. 26</t>
  </si>
  <si>
    <t>Umbau in der Filiale</t>
  </si>
  <si>
    <t>Schließung der Filiale; letzter VK-Tag 29.04.22; UVM an Butt</t>
  </si>
  <si>
    <t>München,Marsstraße 12</t>
  </si>
  <si>
    <t>NE BackSt.</t>
  </si>
  <si>
    <t>Aufbackstation für Hbf, Theatinerstr und div. Lieferungen</t>
  </si>
  <si>
    <t>München,Bahnhofsplatz 1, Hauptbhf.</t>
  </si>
  <si>
    <t>NEU</t>
  </si>
  <si>
    <t>Kein Backen mehr, nur Verkauf; Anlieferung Ware von Marsstraße</t>
  </si>
  <si>
    <t>München,Orleansplatz 10, Ostbahnhof oben</t>
  </si>
  <si>
    <t>23.05. - 08.07.22</t>
  </si>
  <si>
    <t>Umbau Backshop; VK über kleine VK-Fläche</t>
  </si>
  <si>
    <t>Apr-Jun</t>
  </si>
  <si>
    <t>25.04. - 02.06.22</t>
  </si>
  <si>
    <t>Neubau VK-Fläche in der Therme; NE 03.06.22</t>
  </si>
  <si>
    <t>23.06. - 24.06.22</t>
  </si>
  <si>
    <t>Neuer Container "Glas" ab 25.06.22</t>
  </si>
  <si>
    <t>Schließung der Filiale zum 31.3.22; verlängert bis 30.06.22 -  dann Container Verkauf</t>
  </si>
  <si>
    <t>Umfimierung "Torunoglu" in Backwarenbetrieb Torunoglu GmbH &amp; Co.KG</t>
  </si>
  <si>
    <t>Strasslach,Grünwalder Str. 5</t>
  </si>
  <si>
    <t>München,Steinerstr. 4</t>
  </si>
  <si>
    <t>München-Laim,Landsberger Straße 300, Ecke Wotanstr."Würfel"</t>
  </si>
  <si>
    <t>München-Harlaching,Naupliastraße 108</t>
  </si>
  <si>
    <t xml:space="preserve">NE </t>
  </si>
  <si>
    <t>Neueröffnung Indoor Filiale</t>
  </si>
  <si>
    <t>Ruderting,Passauer Straße 26a</t>
  </si>
  <si>
    <t>Neueröffnung Filiale</t>
  </si>
  <si>
    <t>München,Plinganserstraße 47</t>
  </si>
  <si>
    <t>Neueröffnung Filiale Kiosk</t>
  </si>
  <si>
    <t>Neuer Partner Chousein (wie Erlangen)</t>
  </si>
  <si>
    <t xml:space="preserve">Neuer Partner Ali Zada Elham </t>
  </si>
  <si>
    <t>Neufahrn, Ludwig-Erhard-Straße, Edeka</t>
  </si>
  <si>
    <t>Fr. Özkan hat gekündigt zum 30.09.22</t>
  </si>
  <si>
    <t>Neuer Partner Cökükoglu Ersin ab 1.10.22</t>
  </si>
  <si>
    <t>München,Theresienhöhe 30  (Kuchentratsch)</t>
  </si>
  <si>
    <t>Neueröffnung Kuchentratsch</t>
  </si>
  <si>
    <t>München-Perlach,PEP MÜ Perlach Plaza, Thomas- Dehler-Straße 15</t>
  </si>
  <si>
    <t>Neueröffnung Hr. Berner</t>
  </si>
  <si>
    <t>Fr. Latchescu gekündigt zum 31.10.22; ab 1.11.22 b.a.w. geschlossen; uvm ab 1.5.23</t>
  </si>
  <si>
    <t>Berg,Aufkirchnerstr. 3</t>
  </si>
  <si>
    <t>P a E</t>
  </si>
  <si>
    <r>
      <rPr>
        <b val="1"/>
        <sz val="10"/>
        <color indexed="8"/>
        <rFont val="Arial Narrow"/>
      </rPr>
      <t xml:space="preserve">Fr. Simmet gekündigt zum 31.10.22; ab 1.11.22 Eigenfiliale; </t>
    </r>
    <r>
      <rPr>
        <b val="1"/>
        <sz val="10"/>
        <color indexed="50"/>
        <rFont val="Arial Narrow"/>
      </rPr>
      <t xml:space="preserve">ab 15.2.23 Frau Christine Lenzki </t>
    </r>
    <r>
      <rPr>
        <b val="1"/>
        <sz val="12"/>
        <color indexed="50"/>
        <rFont val="Arial Narrow"/>
      </rPr>
      <t>Debitor Nr. 20110 kommt nicht</t>
    </r>
  </si>
  <si>
    <t>Fr. Podvorica hat gekündigt zum 31.10.22; ab 1.11. Eigenfiliale; ab 1.1.23 Neuer Partner</t>
  </si>
  <si>
    <t>Diessen,Fritz-Winter-Straße 3  (Netto)</t>
  </si>
  <si>
    <t>E a P</t>
  </si>
  <si>
    <r>
      <rPr>
        <b val="1"/>
        <sz val="10"/>
        <color indexed="8"/>
        <rFont val="Arial Narrow"/>
      </rPr>
      <t>Verpachtung an Gruzd Daria ab 01.11.22;</t>
    </r>
    <r>
      <rPr>
        <b val="1"/>
        <sz val="12"/>
        <color indexed="8"/>
        <rFont val="Arial Narrow"/>
      </rPr>
      <t xml:space="preserve"> Debitor Nr. 20109</t>
    </r>
  </si>
  <si>
    <t>geschlossen wegen Brandschutzmaßnahmen</t>
  </si>
  <si>
    <t>München,Leonrodplatz 5</t>
  </si>
  <si>
    <t>geschlossen wegen Umbau</t>
  </si>
  <si>
    <t>München-Perlach,PEP HÖ Cafe Perlach Plaza, Thomas-Dehler-Straße 15</t>
  </si>
  <si>
    <t>Umbau (Renovierung) Filiale 28.11. - 13.12.22; 14.12.22 Wiedereröffnung</t>
  </si>
  <si>
    <t>Schließung der Filiale b.a.w. (evtl. Untervermietung) ab April untervermietet</t>
  </si>
  <si>
    <t>Hr. Hilaldin hat gekündigt zum 30.11.22; ab 1.12 Eigen bis 14.12.2022; dann uvm</t>
  </si>
  <si>
    <t>Bad Reichenhall,Kaiserplatz 2</t>
  </si>
  <si>
    <t>Hr. Bürger hat gekündigt zum 30.11.22; Eigenfiliale halbtags offen ab Mitte Jan 23</t>
  </si>
  <si>
    <t>Bad Reichenhall,Bahnhofstr. 2</t>
  </si>
  <si>
    <t>Hr. Bürger hat gekündigt zum 30.11.22; Eigenfiliale halbtags offen</t>
  </si>
  <si>
    <t>Hr. Wahezi hat gekündigt zum 31.12.22; neuer Partner Herr SAITI Fisnik</t>
  </si>
  <si>
    <t>Saiti FISNIK, geb. 28.10.1997, Römerhofweg 51, 85748 Garching bei München; fisnik.sa97@gmail.com</t>
  </si>
  <si>
    <t>Fr. Lisitsa hat gekündigt zum 31.12.22; ab Mitte Dez Yener Yildrim</t>
  </si>
  <si>
    <t>Vilshofen a.d. Donau,Kloster-Mondsee-Straße 4</t>
  </si>
  <si>
    <t>Mietvertrag der Filiale gekündigt</t>
  </si>
  <si>
    <t>Schließung der Filiale, dann uvm</t>
  </si>
  <si>
    <t>Bis auf weiteres geschlossen; Filiale wird nicht mehr geöffnet!!!!; ab April untervermietet</t>
  </si>
  <si>
    <t>Filiale noch geschlossen; keine MA; evtl. BUTT oder komplette Schließung</t>
  </si>
  <si>
    <t>Neuer Partner Herr Yener Yildrim</t>
  </si>
  <si>
    <t>Herr SAITI Fisnik</t>
  </si>
  <si>
    <t>Letzter VK-Tag 24.1.23, dann Container</t>
  </si>
  <si>
    <t>Neuer Partner Rosculete Mihai Cristian</t>
  </si>
  <si>
    <t>Weilheim,Bahnhofsplatz 1</t>
  </si>
  <si>
    <t>Neuer Vertrag auf Bachmann Ivonne</t>
  </si>
  <si>
    <t>Neue Partnerin Frau RAHIMI Maryam</t>
  </si>
  <si>
    <t>Neue Partnerin Frau Christine Lenzki</t>
  </si>
  <si>
    <t>Umbau vom 06.03.23 bis ca 20.03.23</t>
  </si>
  <si>
    <t>Fr. Bengler gekündigt 31.3.22; Neue Partnerin Frau Özkan</t>
  </si>
  <si>
    <t>Wartenberg, Strogenstraße 59</t>
  </si>
  <si>
    <t xml:space="preserve">Fr. Bengler gekündigt 31.3.22; Neue Partnerin Herr Cökükoglu Ersin </t>
  </si>
  <si>
    <t>Fr. Bengler gekündigt 31.3.22; Neuer Partner WRAIKOW Magdalenus</t>
  </si>
  <si>
    <t>Apr/Mai</t>
  </si>
  <si>
    <t>03.04.-24.5.23</t>
  </si>
  <si>
    <t>Umbau der Filiale vom 03.04. - 24.05.23; ab 25.5.23 NEUER PARTNER MERHI Mona</t>
  </si>
  <si>
    <t>Erlangen, Hauptstraße 12</t>
  </si>
  <si>
    <t>Schließung der Filiale dann uvm Butt</t>
  </si>
  <si>
    <t>Neuer Partner Fusco Filomena (vorher Puzdrowska Lidia)</t>
  </si>
  <si>
    <t>Ruderting, Passauer Str. 26a</t>
  </si>
  <si>
    <t>Schließung der Filiale zum 30.06.23, letzter Verkaufstag 27.06.23</t>
  </si>
  <si>
    <t>Neuer Partner ab 01.07.23 Grudz Daria (vorher Koimtsidis Aristeidis)</t>
  </si>
  <si>
    <t>Neuer Partner ab 01.07.23, Koc Muazzez</t>
  </si>
  <si>
    <t>Schließung der Filiale zum 15.07.23</t>
  </si>
  <si>
    <t>Edeka Indoor, Penzberg</t>
  </si>
  <si>
    <t>Schließung Edeka Indoor zum 17.07.23</t>
  </si>
  <si>
    <t>Edeka Indoor, München, Reichenbachstraße 19</t>
  </si>
  <si>
    <t>Neueröffnung Edeka Indoor, Reichenbachstraße 19</t>
  </si>
  <si>
    <t>München, Schleißheimer Straße 506 (im Kaufland)</t>
  </si>
  <si>
    <t>Neueröffnung ca 13.07.23 im Kaufland</t>
  </si>
  <si>
    <t>Schließung der Filiale, keine Kunden</t>
  </si>
  <si>
    <t>Edeka Indoor, München, Nibelungenstraße 32</t>
  </si>
  <si>
    <t>Neueröffnung Edeka Indoor, Nibelungenstraße 32</t>
  </si>
  <si>
    <t>Plattling, Ludwigsplatz 32</t>
  </si>
  <si>
    <t>Schließung der Filiale zum 31.07.23, letzter VK-Tag</t>
  </si>
  <si>
    <t>Cham,Mittelweg 23</t>
  </si>
  <si>
    <t>Neueröffnung 1.8.23</t>
  </si>
  <si>
    <t>Neuer Partner Pedace Antonio (vorher Saiti Fisnik) Debitor 20117</t>
  </si>
  <si>
    <t>Neuer Partner ab 01.09.23 Hamberger &amp; Lenzki GbR</t>
  </si>
  <si>
    <t>Fr. Lenzki hat gekündigt, übernimmt dafür Starnberg</t>
  </si>
  <si>
    <t>Rosenheim, Bahnhofstraße 25</t>
  </si>
  <si>
    <t>Schließung der Filiale zum 30.09.23, dann uvm Butt</t>
  </si>
  <si>
    <t>Stätzling, Pfarrer-Bezler-Straße 19</t>
  </si>
  <si>
    <t>Schließung der Filiale, Mietvertrag Ende</t>
  </si>
  <si>
    <t>Eichendorf, Marktplatz 9</t>
  </si>
  <si>
    <t>Pilsting, Hitzinger Wiesen</t>
  </si>
  <si>
    <t>Schließung der Filiale; dann uvm</t>
  </si>
  <si>
    <t>München,Lasallestr. 97</t>
  </si>
  <si>
    <t>4./5.10.2023</t>
  </si>
  <si>
    <t>Umbau/Renovierung der Filiale</t>
  </si>
  <si>
    <t>Edeka Indoor, München, Kreillerstraße 151</t>
  </si>
  <si>
    <t>Neueröffnung Edeka Indoor</t>
  </si>
  <si>
    <t>Wolfratshausen,Bahnhofstr. 30</t>
  </si>
  <si>
    <t>01.11.2023 b.a.w</t>
  </si>
  <si>
    <t>Simmeth hat gekündigt; ab 1.11.23 vorübergehend geschlossen</t>
  </si>
  <si>
    <t>Erding,Ardeostraße 22a</t>
  </si>
  <si>
    <t>Wiedereröffnung Filiale 09.11.23; Übergabe  Laden am 12.10.23</t>
  </si>
  <si>
    <t>Umbau, eingeschränkter Verkauf</t>
  </si>
  <si>
    <t>Geschlossen wegen Inventur!!!</t>
  </si>
  <si>
    <t>Passau,Spitalhofstraße 30</t>
  </si>
  <si>
    <t>Neueröffnung 22.11.23</t>
  </si>
  <si>
    <t>Vilshofen, Kloster-Mondsee-Str. 4</t>
  </si>
  <si>
    <t>Schließung der Filiale zum 30.11.23, dann uvm</t>
  </si>
  <si>
    <t>Yazarsoy hat gekündigt; NEU Ermira Nesimi</t>
  </si>
  <si>
    <t>Rosculete Mihai Cristian hat gekündigt; Arezo Eshaqzai NEU ab 1.12.23</t>
  </si>
  <si>
    <t>Zorneding,Bahnhofstraße 57</t>
  </si>
  <si>
    <t>Neueröffnung geplant 12.12.23; HAKIMI Lida</t>
  </si>
  <si>
    <t>München,Sendlinger-Tor-Platz U-Bahnhof (Eingang Lindwurmstr.)</t>
  </si>
  <si>
    <t>Neueröffnung geplant 12.12.23; Ali Zada Elham</t>
  </si>
  <si>
    <t>Schließung wegen Abriss Gebäude von Rewe; letzter VK-Tag</t>
  </si>
  <si>
    <t>München,Friedenheimerstr. 75</t>
  </si>
  <si>
    <t>Miljokovic hat gekündigt zum 31.12.23; NEU Cosic Ivana</t>
  </si>
  <si>
    <t>München,Gollierstr. 24a</t>
  </si>
  <si>
    <t>Frau Cosic wechselt in die Friedenheimer Straße; NEU Özkan Nesrin</t>
  </si>
  <si>
    <t>FilNr.</t>
  </si>
  <si>
    <t>Adresse</t>
  </si>
  <si>
    <t>Partner NEU</t>
  </si>
  <si>
    <t>Info</t>
  </si>
  <si>
    <t>??</t>
  </si>
  <si>
    <t>Januar geschlossen</t>
  </si>
  <si>
    <t>Herr Dreher hat gekündigt zum 31.12.23</t>
  </si>
  <si>
    <t>seit 01.11.23</t>
  </si>
  <si>
    <t>geschlossen b.a.w.</t>
  </si>
  <si>
    <t>Kaya Senay hat gekündigt; NEU Mustafi Alise</t>
  </si>
  <si>
    <t>Yazarsoy hat gekündigt; NEU Sezai Görgü</t>
  </si>
  <si>
    <t xml:space="preserve">Laouah Mohammed gekündigt; NEU </t>
  </si>
  <si>
    <t>Yilmaz Vedat hat gekündigt; NEU Kelmendi Berat</t>
  </si>
  <si>
    <r>
      <rPr>
        <sz val="11"/>
        <color indexed="8"/>
        <rFont val="Arial Narrow"/>
      </rPr>
      <t>82319 Starnberg, Hans-Zellner-Weg 1</t>
    </r>
  </si>
  <si>
    <t>Frau Lenzki hat gekündigt zum 31.12.23;ab 10.02.24 uvm Butt</t>
  </si>
  <si>
    <t>Partner ab 1.1.24</t>
  </si>
  <si>
    <r>
      <rPr>
        <sz val="11"/>
        <color indexed="8"/>
        <rFont val="Arial Narrow"/>
      </rPr>
      <t>84416 Taufkirchen, Landshuter Straße 8</t>
    </r>
  </si>
  <si>
    <t>Neue Partnerin ab 01.02.24</t>
  </si>
  <si>
    <r>
      <rPr>
        <sz val="11"/>
        <color indexed="50"/>
        <rFont val="Arial Narrow"/>
      </rPr>
      <t>82319 Starnberg, Hans-Zellner-Weg 1</t>
    </r>
  </si>
  <si>
    <t>Schließung der Filiale; uvm Butt</t>
  </si>
  <si>
    <t>Neue Partnerin ab 20.02.24</t>
  </si>
  <si>
    <r>
      <rPr>
        <sz val="11"/>
        <color indexed="50"/>
        <rFont val="Arial Narrow"/>
      </rPr>
      <t>94336 Hunderdorf, Im Gewerbepark 1</t>
    </r>
  </si>
  <si>
    <r>
      <rPr>
        <sz val="11"/>
        <color indexed="50"/>
        <rFont val="Arial Narrow"/>
      </rPr>
      <t>80339 München, Gollierstr. 24a</t>
    </r>
  </si>
  <si>
    <r>
      <rPr>
        <sz val="11"/>
        <color indexed="8"/>
        <rFont val="Arial Narrow"/>
      </rPr>
      <t>94032 Passau, Spitalhofstraße 30</t>
    </r>
  </si>
  <si>
    <t>Neuer Partner ab 01.03.24</t>
  </si>
  <si>
    <t>Frau Schulze hat gekündigt zum 29.02.24</t>
  </si>
  <si>
    <r>
      <rPr>
        <sz val="11"/>
        <color indexed="50"/>
        <rFont val="Arial Narrow"/>
      </rPr>
      <t>84416 Taufkirchen, Landshuter Straße 8</t>
    </r>
  </si>
  <si>
    <t>Backwarenvertrieb Torunoglu</t>
  </si>
  <si>
    <t>Braniste hat gekündigt zum 31.03.24</t>
  </si>
  <si>
    <t>Hartung hat gekündigt zum 31.03.24</t>
  </si>
  <si>
    <t>Omerhodzic hat gekündigt zum 31.03.24</t>
  </si>
  <si>
    <t>3./4.4.2024</t>
  </si>
  <si>
    <t>Rachid gekündigt zum 30.04.24</t>
  </si>
  <si>
    <t>Jedego bleibt</t>
  </si>
  <si>
    <t>Jedego wurde gekündigt zum 30.04.24, bleibt</t>
  </si>
  <si>
    <t>Krasniqi Sead hat gekündigt zum 30.04.24</t>
  </si>
  <si>
    <r>
      <rPr>
        <sz val="11"/>
        <color indexed="50"/>
        <rFont val="Arial Narrow"/>
      </rPr>
      <t>80995 München, Lasallestr. 97</t>
    </r>
  </si>
  <si>
    <t>Csaplar Maria-Ramona gekündigt zum 31.5.24</t>
  </si>
  <si>
    <t>Jun</t>
  </si>
  <si>
    <t>Roth hat gekündigt zum 31.05.24</t>
  </si>
  <si>
    <t xml:space="preserve">Neueröffnung geplant für Juni </t>
  </si>
  <si>
    <t>Neuer Partner ab 16.06.24; Özkan gekündigt</t>
  </si>
  <si>
    <r>
      <rPr>
        <sz val="11"/>
        <color indexed="50"/>
        <rFont val="Arial Narrow"/>
      </rPr>
      <t>84166 Adlkofen, Kröningerstraße 2</t>
    </r>
  </si>
  <si>
    <t>Letzter VK-Tag 28.6.24; Mietvertrag Ende 31.7.24</t>
  </si>
  <si>
    <t>Von Eigen auf Partner ab 01.07.24</t>
  </si>
  <si>
    <t>Juli/Sep</t>
  </si>
  <si>
    <t>29.7.-8.9.24</t>
  </si>
  <si>
    <t>Halbtags geöffnet von Mo-Fr</t>
  </si>
  <si>
    <t>PW 1.7.24 Govoni Claudia</t>
  </si>
  <si>
    <r>
      <rPr>
        <sz val="11"/>
        <color indexed="50"/>
        <rFont val="Arial Narrow"/>
      </rPr>
      <t>85604 Zorneding, Bahnhofstraße 57</t>
    </r>
  </si>
  <si>
    <t>Schließung der Filiale, letzter VK-Tag 30.7.24 dann uvm Butt</t>
  </si>
  <si>
    <r>
      <rPr>
        <sz val="11"/>
        <color indexed="50"/>
        <rFont val="Arial Narrow"/>
      </rPr>
      <t>80937 München, Dientzenhoferstr. 62</t>
    </r>
  </si>
  <si>
    <t>Schließung der Filiale, dann uvm Butt</t>
  </si>
  <si>
    <r>
      <rPr>
        <sz val="11"/>
        <color indexed="19"/>
        <rFont val="Arial Narrow"/>
      </rPr>
      <t>82335 Berg, Aufkirchnerstr. 3</t>
    </r>
  </si>
  <si>
    <t>Öffn.</t>
  </si>
  <si>
    <t>1.8.- 31.8.24</t>
  </si>
  <si>
    <t>Änderung Öffnungszeiten während der Ferien 13 Uhr</t>
  </si>
  <si>
    <r>
      <rPr>
        <sz val="11"/>
        <color indexed="19"/>
        <rFont val="Arial Narrow"/>
      </rPr>
      <t>86926 Greifenberg, Hauptstraße 55 a</t>
    </r>
  </si>
  <si>
    <r>
      <rPr>
        <sz val="11"/>
        <color indexed="19"/>
        <rFont val="Arial Narrow"/>
      </rPr>
      <t>94447 Plattling, Straubinger Str. 86</t>
    </r>
  </si>
  <si>
    <t>1.8.-6.9.24</t>
  </si>
  <si>
    <r>
      <rPr>
        <sz val="11"/>
        <color indexed="19"/>
        <rFont val="Arial Narrow"/>
      </rPr>
      <t>84160 Frontenhausen, Bahnhofstraße 16</t>
    </r>
  </si>
  <si>
    <t>Geschlossen ab 5.8. - 9.8.24</t>
  </si>
  <si>
    <r>
      <rPr>
        <sz val="11"/>
        <color indexed="19"/>
        <rFont val="Arial Narrow"/>
      </rPr>
      <t>85375 Neufahrn, Ludwig-Erhard-Str. 2</t>
    </r>
  </si>
  <si>
    <t>5.8. - 11.8.</t>
  </si>
  <si>
    <t>bis 13 Uhr (keine MA)</t>
  </si>
  <si>
    <r>
      <rPr>
        <sz val="11"/>
        <color indexed="19"/>
        <rFont val="Arial Narrow"/>
      </rPr>
      <t>85521 Ottobrunn, Bahnhofsplatz Bahnhof EG, Kiosk</t>
    </r>
  </si>
  <si>
    <t>7.8.-26.8.24</t>
  </si>
  <si>
    <t>Mo-Sa bis 14 Uhr, So bis 16 Uhr</t>
  </si>
  <si>
    <t>Herr Dreher hat gekündigt zum 31.07.24</t>
  </si>
  <si>
    <t>Ali Zada Elham bis 31.7.24</t>
  </si>
  <si>
    <t>Neueröffnung 1.8.24</t>
  </si>
  <si>
    <t>Riem, Willi-Brandt-Platz 5</t>
  </si>
  <si>
    <t>INDOOR</t>
  </si>
  <si>
    <t>Letzter VK-Tag 03.08.24</t>
  </si>
  <si>
    <t>Fürstenfeldbruck, Oscar-von-Miller-Str. 2</t>
  </si>
  <si>
    <t>Letzter VK-Tag 08.08.24</t>
  </si>
  <si>
    <r>
      <rPr>
        <sz val="11"/>
        <color indexed="48"/>
        <rFont val="Arial Narrow"/>
      </rPr>
      <t>84164 Moosthenning, Ammerfeld 1</t>
    </r>
  </si>
  <si>
    <t>Einbruch in die Filiale</t>
  </si>
  <si>
    <r>
      <rPr>
        <sz val="11"/>
        <color indexed="48"/>
        <rFont val="Arial Narrow"/>
      </rPr>
      <t>84163 Marklkofen, Frontenhausenerstraße 34</t>
    </r>
  </si>
  <si>
    <t xml:space="preserve">Kelmendi hat gekündigt zum 31.08.24; </t>
  </si>
  <si>
    <t>Frau Schwarz bis 31.8.24</t>
  </si>
  <si>
    <t>Berner Michael gekündigt</t>
  </si>
  <si>
    <t>Bis 30.09.24 Backwaren Torunoglu</t>
  </si>
  <si>
    <r>
      <rPr>
        <sz val="11"/>
        <color indexed="51"/>
        <rFont val="Arial Narrow"/>
      </rPr>
      <t>94032 Passau, Spitalhofstraße 30</t>
    </r>
  </si>
  <si>
    <r>
      <rPr>
        <sz val="11"/>
        <color indexed="51"/>
        <rFont val="Arial Narrow"/>
      </rPr>
      <t>94447 Plattling, Straubinger Str. 86</t>
    </r>
  </si>
  <si>
    <t>Schließung der Filiale, Standort gekündigt 31.12.24</t>
  </si>
  <si>
    <t>Von Eigen auf Partner ab 01.10.24</t>
  </si>
  <si>
    <t>bis 30.9.24 Schmid Kathrin, hat gekündigt</t>
  </si>
  <si>
    <t>Edeka Indoor, Stachus UG</t>
  </si>
  <si>
    <t>NE am 9.10.24</t>
  </si>
  <si>
    <t>NE Höflinger Filiale am Hauptbahnhof</t>
  </si>
  <si>
    <r>
      <rPr>
        <sz val="11"/>
        <color indexed="51"/>
        <rFont val="Arial Narrow"/>
      </rPr>
      <t>94431 Pilsting, Marktplatz 19</t>
    </r>
  </si>
  <si>
    <r>
      <rPr>
        <sz val="11"/>
        <color indexed="51"/>
        <rFont val="Arial Narrow"/>
      </rPr>
      <t>85521 Ottobrunn, Bahnhofsplatz Bahnhof EG, Kiosk</t>
    </r>
  </si>
  <si>
    <t>Neuer Partner Hajrovic Safet ab 1.11.24 (Fusco Filomena)</t>
  </si>
  <si>
    <t>Partnerwechsel, vorher Shamaoon</t>
  </si>
  <si>
    <r>
      <rPr>
        <sz val="11"/>
        <color indexed="51"/>
        <rFont val="Arial Narrow"/>
      </rPr>
      <t>94405 Landau-Fichtheim, Fichtheimer Feld 1 (Hagebau)</t>
    </r>
  </si>
  <si>
    <t>Schließung der Filiale zum 07.12.24 letzter VK-Tag</t>
  </si>
  <si>
    <r>
      <rPr>
        <sz val="11"/>
        <color indexed="51"/>
        <rFont val="Arial Narrow"/>
      </rPr>
      <t>80636 München, Leonrodplatz 1</t>
    </r>
  </si>
  <si>
    <t>Schließung der Filiale zum 31.12.24, Mietende</t>
  </si>
  <si>
    <r>
      <rPr>
        <sz val="11"/>
        <color indexed="51"/>
        <rFont val="Arial Narrow"/>
      </rPr>
      <t>81737 München, Putzbrunner Str. 4</t>
    </r>
  </si>
  <si>
    <t>Schließung der Filiale zum 31.12.24, dann uvm Butt</t>
  </si>
  <si>
    <t>Jahr 2025</t>
  </si>
  <si>
    <t>Keine Neueröffnung</t>
  </si>
  <si>
    <t>Neueröffnung geplant</t>
  </si>
  <si>
    <t>April 2025</t>
  </si>
  <si>
    <t>10…</t>
  </si>
  <si>
    <t>München, Backwerk Hauptbahnhof</t>
  </si>
  <si>
    <t>Sep 2025</t>
  </si>
  <si>
    <r>
      <rPr>
        <sz val="11"/>
        <color indexed="51"/>
        <rFont val="Arial Narrow"/>
      </rPr>
      <t>83435 Bad Reichenhall, Kaiserplatz 2</t>
    </r>
  </si>
  <si>
    <r>
      <rPr>
        <sz val="11"/>
        <color indexed="51"/>
        <rFont val="Arial Narrow"/>
      </rPr>
      <t>82327 Tutzing, Hauptstr. 41</t>
    </r>
  </si>
  <si>
    <t>Neueröffnungen</t>
  </si>
  <si>
    <t>Neueröffnungen seit 2012</t>
  </si>
  <si>
    <t>Anz.</t>
  </si>
  <si>
    <t>Sternstr. 18, 80538 München</t>
  </si>
  <si>
    <t>Karstadt Mü, Hbf, Bahnhofsplatz im UG</t>
  </si>
  <si>
    <t>Sonnenstr. 9, MÜ</t>
  </si>
  <si>
    <t>Hr. Rieder</t>
  </si>
  <si>
    <t>Grünwalderstr.5, Straßlach</t>
  </si>
  <si>
    <t>Hr. Hofer</t>
  </si>
  <si>
    <t>Truderringerstr. 261, S-Bhf.</t>
  </si>
  <si>
    <t>Hr. Kral</t>
  </si>
  <si>
    <t>Mona Müller im Tengelmann, Pelkovenstr. 143-147</t>
  </si>
  <si>
    <t>Mona Brioche Doree, Pelkovenstr. 143-147</t>
  </si>
  <si>
    <t>Fr. Manthey</t>
  </si>
  <si>
    <t>Deggendorfer Str. 7, 94327 Bogen</t>
  </si>
  <si>
    <t>Kotauring 11, 94327 Bogen</t>
  </si>
  <si>
    <t>Straubinger Straße 8,94342 Strasskirchen</t>
  </si>
  <si>
    <t>Spitalplatz 32, 94405 Landau</t>
  </si>
  <si>
    <t>Straubinger Straße 23, 94405 Landau</t>
  </si>
  <si>
    <t>Fichtheimer Feld 21, 94405 Landau</t>
  </si>
  <si>
    <t>Marienplatz 15, 94405 Landau</t>
  </si>
  <si>
    <t>Mariakirchner Str. 37,94424 Arnstorf</t>
  </si>
  <si>
    <t>Bgm.-Haberl-Str. 2, 94424 Arnstorf</t>
  </si>
  <si>
    <t>Marktplatz 5, 94428 Eichendorf</t>
  </si>
  <si>
    <t>Marktplatz 19, 94431 Pilsting</t>
  </si>
  <si>
    <t>Ludwigsplatz 32, 94447 Plattling</t>
  </si>
  <si>
    <t>Straubinger Straße 86, 94447 Plattling</t>
  </si>
  <si>
    <t>Landrat-Krug-Str. 12, 94447 Plattling</t>
  </si>
  <si>
    <t>Bahnhofstr. 70, 94469 Deggendorf</t>
  </si>
  <si>
    <t>Oberer Stadtplatz 8, 94469 Deggendorf</t>
  </si>
  <si>
    <t>Industriestraße 4, 94486 Osterhofen</t>
  </si>
  <si>
    <t>Marktplatz 13, 94522 Wallersdorf</t>
  </si>
  <si>
    <t>Landshuter Str. 24, 94522 Wallersdorf</t>
  </si>
  <si>
    <t>Rathausplatz 10, 82467 Garmisch-Part.</t>
  </si>
  <si>
    <t>Weinbergerstraße, München</t>
  </si>
  <si>
    <t>Hagebaumarkt, Dieselstraße 3a, Eching</t>
  </si>
  <si>
    <r>
      <rPr>
        <sz val="11"/>
        <color indexed="8"/>
        <rFont val="Arial Narrow"/>
      </rPr>
      <t xml:space="preserve">Paschstraße 46, 80637 München   </t>
    </r>
    <r>
      <rPr>
        <sz val="11"/>
        <color indexed="50"/>
        <rFont val="Arial Narrow"/>
      </rPr>
      <t>(WE)</t>
    </r>
  </si>
  <si>
    <r>
      <rPr>
        <sz val="11"/>
        <color indexed="8"/>
        <rFont val="Arial Narrow"/>
      </rPr>
      <t xml:space="preserve">Leonrodplatz 1, 80636 München  </t>
    </r>
    <r>
      <rPr>
        <sz val="11"/>
        <color indexed="50"/>
        <rFont val="Arial Narrow"/>
      </rPr>
      <t xml:space="preserve"> (WE)</t>
    </r>
  </si>
  <si>
    <t>Herzogstandstr./Perlacherstr. 21, 81539 München</t>
  </si>
  <si>
    <t>Fr. Klopfer</t>
  </si>
  <si>
    <t>Fr. Staudacher</t>
  </si>
  <si>
    <t xml:space="preserve">Fr. Staudacher </t>
  </si>
  <si>
    <r>
      <rPr>
        <sz val="11"/>
        <color indexed="8"/>
        <rFont val="Arial Narrow"/>
      </rPr>
      <t>Ottobrunnerstraße 19, 81737 München</t>
    </r>
    <r>
      <rPr>
        <sz val="9"/>
        <color indexed="50"/>
        <rFont val="Arial Narrow"/>
      </rPr>
      <t xml:space="preserve"> ( Umzug von HsNr. 16 gegenüber)</t>
    </r>
  </si>
  <si>
    <t>Hr. Hofer - untervermietet Imeri</t>
  </si>
  <si>
    <t>Fr. Urbanik</t>
  </si>
  <si>
    <t>Neufahrn, Ahornweg 7</t>
  </si>
  <si>
    <t>Steinerstraße 4, München</t>
  </si>
  <si>
    <t xml:space="preserve">Hr. Hofer  </t>
  </si>
  <si>
    <t>94405 Landau, Straubinger Straße 100</t>
  </si>
  <si>
    <t>81375 München, Großhadernerstr. 6</t>
  </si>
  <si>
    <t>81479 München, Wolfratshauserstr. 217</t>
  </si>
  <si>
    <t>82031 Grünwald, Marktplatz 12</t>
  </si>
  <si>
    <t>82131 Gauting, Münchnerstraße 6</t>
  </si>
  <si>
    <t>82131 Gauting, Bahnhofstraße 22</t>
  </si>
  <si>
    <t>82166 Gräfelfing, Bahnhofstr. 102</t>
  </si>
  <si>
    <t>82327 Tutzing, Hauptstraße 41</t>
  </si>
  <si>
    <t>82335 Berg, Aufkirchnerstr. 3</t>
  </si>
  <si>
    <t>82343 Pöcking, Hauptstraße 26</t>
  </si>
  <si>
    <t>82362 Weilheim, Marienplatz 29</t>
  </si>
  <si>
    <t>82362 Weilheim, Münchnerstraße 63</t>
  </si>
  <si>
    <t>82319 Starnberg, Maximilianstraße 2c</t>
  </si>
  <si>
    <t>80638 München, Nymphenburger Straße 92</t>
  </si>
  <si>
    <t>94315 Straubing, Landshuterstr. 93</t>
  </si>
  <si>
    <t>85356 Freising, Clemensänger-Ring 2</t>
  </si>
  <si>
    <t>94428 Eichendorf, Marktplatz 9</t>
  </si>
  <si>
    <t>81369 München, Steinerstraße 3, Kiosk Sanaklinik</t>
  </si>
  <si>
    <t>Fil-Nr.</t>
  </si>
  <si>
    <t>Filiale  Ort</t>
  </si>
  <si>
    <t>Datum
Eröffnung</t>
  </si>
  <si>
    <t>Pächter</t>
  </si>
  <si>
    <t>USB</t>
  </si>
  <si>
    <t>SR</t>
  </si>
  <si>
    <t>Kat</t>
  </si>
  <si>
    <t>E_WZ</t>
  </si>
  <si>
    <t>Gradl (HÖ)</t>
  </si>
  <si>
    <t>Gradl (M)</t>
  </si>
  <si>
    <t>Wiedereröffnungen</t>
  </si>
  <si>
    <t>Integration Indoor ins Kassensystem</t>
  </si>
  <si>
    <t>E-IND</t>
  </si>
  <si>
    <t>Henlestraße 3</t>
  </si>
  <si>
    <t>18.12.23  (Nur Event)</t>
  </si>
  <si>
    <t>IND</t>
  </si>
  <si>
    <t>NEU ab 18.07.23</t>
  </si>
  <si>
    <t>NEU ab 28.07.23</t>
  </si>
  <si>
    <r>
      <rPr>
        <sz val="11"/>
        <color indexed="8"/>
        <rFont val="Arial Narrow"/>
      </rPr>
      <t>Zorneding</t>
    </r>
  </si>
  <si>
    <r>
      <rPr>
        <sz val="11"/>
        <color indexed="8"/>
        <rFont val="Arial Narrow"/>
      </rPr>
      <t>Bahnhofstraße 57</t>
    </r>
  </si>
  <si>
    <r>
      <rPr>
        <b val="1"/>
        <sz val="11"/>
        <color indexed="8"/>
        <rFont val="Arial Narrow"/>
      </rPr>
      <t>Bhf*</t>
    </r>
  </si>
  <si>
    <r>
      <rPr>
        <b val="1"/>
        <sz val="11"/>
        <color indexed="8"/>
        <rFont val="Arial Narrow"/>
      </rPr>
      <t>Rieder*</t>
    </r>
  </si>
  <si>
    <r>
      <rPr>
        <b val="1"/>
        <sz val="11"/>
        <color indexed="8"/>
        <rFont val="Arial Narrow"/>
      </rPr>
      <t>M*</t>
    </r>
  </si>
  <si>
    <r>
      <rPr>
        <b val="1"/>
        <sz val="11"/>
        <color indexed="8"/>
        <rFont val="Arial Narrow"/>
      </rPr>
      <t>Hakimi Lida</t>
    </r>
  </si>
  <si>
    <r>
      <rPr>
        <b val="1"/>
        <sz val="11"/>
        <color indexed="8"/>
        <rFont val="Arial Narrow"/>
      </rPr>
      <t>P*</t>
    </r>
  </si>
  <si>
    <r>
      <rPr>
        <sz val="11"/>
        <color indexed="8"/>
        <rFont val="Arial Narrow"/>
      </rPr>
      <t>Frankfurter Ring 35 - Isetta Cafe BMW</t>
    </r>
  </si>
  <si>
    <r>
      <rPr>
        <b val="1"/>
        <sz val="11"/>
        <color indexed="8"/>
        <rFont val="Arial Narrow"/>
      </rPr>
      <t>GC</t>
    </r>
  </si>
  <si>
    <r>
      <rPr>
        <b val="1"/>
        <sz val="11"/>
        <color indexed="8"/>
        <rFont val="Arial Narrow"/>
      </rPr>
      <t>HÖ</t>
    </r>
  </si>
  <si>
    <r>
      <rPr>
        <b val="1"/>
        <sz val="11"/>
        <color indexed="8"/>
        <rFont val="Arial Narrow"/>
      </rPr>
      <t>Schmid Kathrin</t>
    </r>
  </si>
  <si>
    <r>
      <rPr>
        <b val="1"/>
        <sz val="11"/>
        <color indexed="8"/>
        <rFont val="Arial Narrow"/>
      </rPr>
      <t>P</t>
    </r>
  </si>
  <si>
    <r>
      <rPr>
        <b val="1"/>
        <sz val="11"/>
        <color indexed="8"/>
        <rFont val="Arial Narrow"/>
      </rPr>
      <t>Bhf</t>
    </r>
  </si>
  <si>
    <r>
      <rPr>
        <b val="1"/>
        <sz val="11"/>
        <color indexed="8"/>
        <rFont val="Arial Narrow"/>
      </rPr>
      <t>M</t>
    </r>
  </si>
  <si>
    <r>
      <rPr>
        <b val="1"/>
        <sz val="11"/>
        <color indexed="8"/>
        <rFont val="Arial Narrow"/>
      </rPr>
      <t>Krasniqi Sead</t>
    </r>
  </si>
  <si>
    <r>
      <rPr>
        <b val="1"/>
        <sz val="11"/>
        <color indexed="8"/>
        <rFont val="Arial Narrow"/>
      </rPr>
      <t>Eigen</t>
    </r>
  </si>
  <si>
    <r>
      <rPr>
        <b val="1"/>
        <sz val="11"/>
        <color indexed="8"/>
        <rFont val="Arial Narrow"/>
      </rPr>
      <t>Ende Nov 2024</t>
    </r>
  </si>
  <si>
    <r>
      <rPr>
        <b val="1"/>
        <sz val="11"/>
        <color indexed="8"/>
        <rFont val="Arial Narrow"/>
      </rPr>
      <t>?</t>
    </r>
  </si>
  <si>
    <t xml:space="preserve">Karlsplatz , Stachus UG </t>
  </si>
  <si>
    <t xml:space="preserve">Indoor </t>
  </si>
  <si>
    <t>Ab April 2025</t>
  </si>
  <si>
    <r>
      <rPr>
        <b val="1"/>
        <sz val="11"/>
        <color indexed="8"/>
        <rFont val="Arial Narrow"/>
      </rPr>
      <t>*Bhf</t>
    </r>
  </si>
  <si>
    <r>
      <rPr>
        <b val="1"/>
        <sz val="11"/>
        <color indexed="8"/>
        <rFont val="Arial Narrow"/>
      </rPr>
      <t>*M</t>
    </r>
  </si>
  <si>
    <r>
      <rPr>
        <b val="1"/>
        <sz val="11"/>
        <color indexed="8"/>
        <rFont val="Arial Narrow"/>
      </rPr>
      <t>*-*</t>
    </r>
  </si>
  <si>
    <t>München Hbf</t>
  </si>
  <si>
    <t>Ab Sep 2025</t>
  </si>
  <si>
    <t>Filialveränderungen</t>
  </si>
  <si>
    <t>Betreiber
modell</t>
  </si>
  <si>
    <t>Vermietet</t>
  </si>
  <si>
    <t>Monate</t>
  </si>
  <si>
    <t>Jul</t>
  </si>
  <si>
    <r>
      <rPr>
        <strike val="1"/>
        <sz val="10"/>
        <color indexed="8"/>
        <rFont val="Arial Narrow"/>
      </rPr>
      <t>Eigen</t>
    </r>
    <r>
      <rPr>
        <sz val="10"/>
        <color indexed="8"/>
        <rFont val="Arial Narrow"/>
      </rPr>
      <t xml:space="preserve"> Sezgin Torunoglu</t>
    </r>
  </si>
  <si>
    <r>
      <rPr>
        <strike val="1"/>
        <sz val="10"/>
        <color indexed="8"/>
        <rFont val="Arial Narrow"/>
      </rPr>
      <t>Eigen</t>
    </r>
    <r>
      <rPr>
        <sz val="10"/>
        <color indexed="8"/>
        <rFont val="Arial Narrow"/>
      </rPr>
      <t xml:space="preserve"> Knarik Vardanyan</t>
    </r>
  </si>
  <si>
    <r>
      <rPr>
        <strike val="1"/>
        <sz val="10"/>
        <color indexed="8"/>
        <rFont val="Arial Narrow"/>
      </rPr>
      <t xml:space="preserve">Marszalkowski Gregor  </t>
    </r>
    <r>
      <rPr>
        <sz val="10"/>
        <color indexed="8"/>
        <rFont val="Arial Narrow"/>
      </rPr>
      <t>Eigen</t>
    </r>
  </si>
  <si>
    <r>
      <rPr>
        <strike val="1"/>
        <sz val="10"/>
        <color indexed="8"/>
        <rFont val="Arial Narrow"/>
      </rPr>
      <t>Bimurzayev Timur</t>
    </r>
    <r>
      <rPr>
        <sz val="10"/>
        <color indexed="8"/>
        <rFont val="Arial Narrow"/>
      </rPr>
      <t xml:space="preserve">   Eigen</t>
    </r>
  </si>
  <si>
    <t>Pächter-
wechsel</t>
  </si>
  <si>
    <t>**VKZ</t>
  </si>
  <si>
    <t>**GC</t>
  </si>
  <si>
    <t>*GC</t>
  </si>
  <si>
    <t>Gradl</t>
  </si>
  <si>
    <t>BS</t>
  </si>
  <si>
    <r>
      <rPr>
        <sz val="10"/>
        <color indexed="8"/>
        <rFont val="Arial Narrow"/>
      </rPr>
      <t>München</t>
    </r>
  </si>
  <si>
    <r>
      <rPr>
        <sz val="10"/>
        <color indexed="8"/>
        <rFont val="Arial Narrow"/>
      </rPr>
      <t>Hackerbrücke 4, Nr. ME13</t>
    </r>
  </si>
  <si>
    <r>
      <rPr>
        <sz val="10"/>
        <color indexed="8"/>
        <rFont val="Arial Narrow"/>
      </rPr>
      <t>Bhf</t>
    </r>
  </si>
  <si>
    <r>
      <rPr>
        <sz val="10"/>
        <color indexed="8"/>
        <rFont val="Arial Narrow"/>
      </rPr>
      <t>Hofer</t>
    </r>
  </si>
  <si>
    <r>
      <rPr>
        <sz val="10"/>
        <color indexed="8"/>
        <rFont val="Arial Narrow"/>
      </rPr>
      <t>Pötschnerstr. 5, Rotkreuzplatz, Kaufhof oben</t>
    </r>
  </si>
  <si>
    <r>
      <rPr>
        <sz val="10"/>
        <color indexed="8"/>
        <rFont val="Arial Narrow"/>
      </rPr>
      <t>GC</t>
    </r>
  </si>
  <si>
    <r>
      <rPr>
        <sz val="10"/>
        <color indexed="8"/>
        <rFont val="Arial Narrow"/>
      </rPr>
      <t>Rieder</t>
    </r>
  </si>
  <si>
    <r>
      <rPr>
        <sz val="10"/>
        <color indexed="8"/>
        <rFont val="Arial Narrow"/>
      </rPr>
      <t>Orleansplatz 10, Ostbahnhof oben</t>
    </r>
  </si>
  <si>
    <r>
      <rPr>
        <sz val="10"/>
        <color indexed="8"/>
        <rFont val="Arial Narrow"/>
      </rPr>
      <t>Lindwurmstr. 95</t>
    </r>
  </si>
  <si>
    <r>
      <rPr>
        <sz val="10"/>
        <color indexed="8"/>
        <rFont val="Arial Narrow"/>
      </rPr>
      <t>VKZ</t>
    </r>
  </si>
  <si>
    <r>
      <rPr>
        <sz val="10"/>
        <color indexed="8"/>
        <rFont val="Arial Narrow"/>
      </rPr>
      <t>Gauting</t>
    </r>
  </si>
  <si>
    <r>
      <rPr>
        <sz val="10"/>
        <color indexed="8"/>
        <rFont val="Arial Narrow"/>
      </rPr>
      <t>Bahnhofsplatz 8</t>
    </r>
  </si>
  <si>
    <r>
      <rPr>
        <sz val="10"/>
        <color indexed="8"/>
        <rFont val="Arial Narrow"/>
      </rPr>
      <t>Moosthenning</t>
    </r>
  </si>
  <si>
    <r>
      <rPr>
        <sz val="10"/>
        <color indexed="8"/>
        <rFont val="Arial Narrow"/>
      </rPr>
      <t>Ammerfeld 1</t>
    </r>
  </si>
  <si>
    <r>
      <rPr>
        <sz val="10"/>
        <color indexed="8"/>
        <rFont val="Arial Narrow"/>
      </rPr>
      <t>NB</t>
    </r>
  </si>
  <si>
    <r>
      <rPr>
        <sz val="10"/>
        <color indexed="8"/>
        <rFont val="Arial Narrow"/>
      </rPr>
      <t>Staudacher</t>
    </r>
  </si>
  <si>
    <r>
      <rPr>
        <b val="1"/>
        <sz val="10"/>
        <color indexed="8"/>
        <rFont val="Arial Narrow"/>
      </rPr>
      <t>Adam Rene Christian</t>
    </r>
  </si>
  <si>
    <r>
      <rPr>
        <sz val="10"/>
        <color indexed="8"/>
        <rFont val="Arial Narrow"/>
      </rPr>
      <t>Starnberg</t>
    </r>
  </si>
  <si>
    <r>
      <rPr>
        <sz val="10"/>
        <color indexed="8"/>
        <rFont val="Arial Narrow"/>
      </rPr>
      <t>Hans-Zellner-Weg 1</t>
    </r>
  </si>
  <si>
    <r>
      <rPr>
        <sz val="10"/>
        <color indexed="8"/>
        <rFont val="Arial Narrow"/>
      </rPr>
      <t>MM*</t>
    </r>
  </si>
  <si>
    <r>
      <rPr>
        <sz val="10"/>
        <color indexed="8"/>
        <rFont val="Arial Narrow"/>
      </rPr>
      <t>1*</t>
    </r>
  </si>
  <si>
    <r>
      <rPr>
        <sz val="10"/>
        <color indexed="8"/>
        <rFont val="Arial Narrow"/>
      </rPr>
      <t>Hofer*</t>
    </r>
  </si>
  <si>
    <r>
      <rPr>
        <sz val="10"/>
        <color indexed="8"/>
        <rFont val="Arial Narrow"/>
      </rPr>
      <t>Wolfratshausen</t>
    </r>
  </si>
  <si>
    <r>
      <rPr>
        <sz val="10"/>
        <color indexed="8"/>
        <rFont val="Arial Narrow"/>
      </rPr>
      <t>Bahnhofstr. 30</t>
    </r>
  </si>
  <si>
    <r>
      <rPr>
        <sz val="10"/>
        <color indexed="8"/>
        <rFont val="Arial Narrow"/>
      </rPr>
      <t>Taufkirchen</t>
    </r>
  </si>
  <si>
    <r>
      <rPr>
        <sz val="10"/>
        <color indexed="8"/>
        <rFont val="Arial Narrow"/>
      </rPr>
      <t>Landshuter Straße 8</t>
    </r>
  </si>
  <si>
    <r>
      <rPr>
        <sz val="10"/>
        <color indexed="8"/>
        <rFont val="Arial Narrow"/>
      </rPr>
      <t>NB*</t>
    </r>
  </si>
  <si>
    <r>
      <rPr>
        <sz val="10"/>
        <color indexed="8"/>
        <rFont val="Arial Narrow"/>
      </rPr>
      <t>Rieder*</t>
    </r>
  </si>
  <si>
    <r>
      <rPr>
        <sz val="10"/>
        <color indexed="8"/>
        <rFont val="Arial Narrow"/>
      </rPr>
      <t>Neufahrn</t>
    </r>
  </si>
  <si>
    <r>
      <rPr>
        <sz val="10"/>
        <color indexed="8"/>
        <rFont val="Arial Narrow"/>
      </rPr>
      <t>Ahornweg 2</t>
    </r>
  </si>
  <si>
    <r>
      <rPr>
        <sz val="10"/>
        <color indexed="8"/>
        <rFont val="Arial Narrow"/>
      </rPr>
      <t>Passau</t>
    </r>
  </si>
  <si>
    <r>
      <rPr>
        <sz val="10"/>
        <color indexed="8"/>
        <rFont val="Arial Narrow"/>
      </rPr>
      <t>Spitalhofstraße 30</t>
    </r>
  </si>
  <si>
    <r>
      <rPr>
        <sz val="10"/>
        <color indexed="8"/>
        <rFont val="Arial Narrow"/>
      </rPr>
      <t>5*</t>
    </r>
  </si>
  <si>
    <r>
      <rPr>
        <sz val="10"/>
        <color indexed="8"/>
        <rFont val="Arial Narrow"/>
      </rPr>
      <t>Staudacher*</t>
    </r>
  </si>
  <si>
    <r>
      <rPr>
        <sz val="10"/>
        <color indexed="8"/>
        <rFont val="Arial Narrow"/>
      </rPr>
      <t>Forstenrieder Allee 120</t>
    </r>
  </si>
  <si>
    <r>
      <rPr>
        <sz val="10"/>
        <color indexed="8"/>
        <rFont val="Arial Narrow"/>
      </rPr>
      <t>Augsburg</t>
    </r>
  </si>
  <si>
    <r>
      <rPr>
        <sz val="10"/>
        <color indexed="8"/>
        <rFont val="Arial Narrow"/>
      </rPr>
      <t>Bei der Jakobskirche 3</t>
    </r>
  </si>
  <si>
    <r>
      <rPr>
        <sz val="10"/>
        <color indexed="8"/>
        <rFont val="Arial Narrow"/>
      </rPr>
      <t>Wolfratshauser Str. 217</t>
    </r>
  </si>
  <si>
    <r>
      <rPr>
        <sz val="10"/>
        <color indexed="8"/>
        <rFont val="Arial Narrow"/>
      </rPr>
      <t>Giesinger Bahnhofsplatz</t>
    </r>
  </si>
  <si>
    <r>
      <rPr>
        <sz val="10"/>
        <color indexed="8"/>
        <rFont val="Arial Narrow"/>
      </rPr>
      <t>Leonrodplatz 5</t>
    </r>
  </si>
  <si>
    <r>
      <rPr>
        <sz val="10"/>
        <color indexed="8"/>
        <rFont val="Arial Narrow"/>
      </rPr>
      <t>BÄ</t>
    </r>
  </si>
  <si>
    <r>
      <rPr>
        <sz val="10"/>
        <color indexed="8"/>
        <rFont val="Arial Narrow"/>
      </rPr>
      <t>Erding</t>
    </r>
  </si>
  <si>
    <r>
      <rPr>
        <sz val="10"/>
        <color indexed="8"/>
        <rFont val="Arial Narrow"/>
      </rPr>
      <t>Ardeostraße 22a</t>
    </r>
  </si>
  <si>
    <r>
      <rPr>
        <sz val="10"/>
        <color indexed="8"/>
        <rFont val="Arial Narrow"/>
      </rPr>
      <t>Schellingstraße 17</t>
    </r>
  </si>
  <si>
    <r>
      <rPr>
        <sz val="10"/>
        <color indexed="8"/>
        <rFont val="Arial Narrow"/>
      </rPr>
      <t>Arnstorf</t>
    </r>
  </si>
  <si>
    <r>
      <rPr>
        <sz val="10"/>
        <color indexed="8"/>
        <rFont val="Arial Narrow"/>
      </rPr>
      <t>Mariakirchner Str. 37 (Neukauf)</t>
    </r>
  </si>
  <si>
    <r>
      <rPr>
        <sz val="10"/>
        <color indexed="8"/>
        <rFont val="Arial Narrow"/>
      </rPr>
      <t>Leonrodplatz 1</t>
    </r>
  </si>
  <si>
    <r>
      <rPr>
        <sz val="10"/>
        <color indexed="8"/>
        <rFont val="Arial Narrow"/>
      </rPr>
      <t>Feldmochinger Straße 4</t>
    </r>
  </si>
  <si>
    <r>
      <rPr>
        <sz val="10"/>
        <color indexed="8"/>
        <rFont val="Arial Narrow"/>
      </rPr>
      <t>Landsberger Str. 515</t>
    </r>
  </si>
  <si>
    <r>
      <rPr>
        <sz val="10"/>
        <color indexed="8"/>
        <rFont val="Arial Narrow"/>
      </rPr>
      <t>Sendlinger-Tor-Platz U-Bahnhof (Eingang Lindwurmstr.)</t>
    </r>
  </si>
  <si>
    <r>
      <rPr>
        <sz val="10"/>
        <color indexed="8"/>
        <rFont val="Arial Narrow"/>
      </rPr>
      <t>BCS</t>
    </r>
  </si>
  <si>
    <r>
      <rPr>
        <sz val="10"/>
        <color indexed="8"/>
        <rFont val="Arial Narrow"/>
      </rPr>
      <t>Schermann</t>
    </r>
  </si>
  <si>
    <r>
      <rPr>
        <sz val="10"/>
        <color indexed="8"/>
        <rFont val="Arial Narrow"/>
      </rPr>
      <t>München-Perlach</t>
    </r>
  </si>
  <si>
    <r>
      <rPr>
        <sz val="10"/>
        <color indexed="8"/>
        <rFont val="Arial Narrow"/>
      </rPr>
      <t>MÜ Perlach Plaza, Thomas- Dehler-Straße 15</t>
    </r>
  </si>
  <si>
    <r>
      <rPr>
        <sz val="10"/>
        <color indexed="8"/>
        <rFont val="Arial Narrow"/>
      </rPr>
      <t>HÖ Cafe Perlach Plaza, Thomas-Dehler-Straße 15</t>
    </r>
  </si>
  <si>
    <r>
      <rPr>
        <sz val="10"/>
        <color indexed="8"/>
        <rFont val="Arial Narrow"/>
      </rPr>
      <t>Cham</t>
    </r>
  </si>
  <si>
    <r>
      <rPr>
        <sz val="10"/>
        <color indexed="8"/>
        <rFont val="Arial Narrow"/>
      </rPr>
      <t>Mittelweg 23</t>
    </r>
  </si>
  <si>
    <r>
      <rPr>
        <sz val="10"/>
        <color indexed="8"/>
        <rFont val="Arial Narrow"/>
      </rPr>
      <t>Frankfurter Ring 35 - Isetta Cafe BMW</t>
    </r>
  </si>
  <si>
    <t>Schließungen_UVM</t>
  </si>
  <si>
    <t>Schließungen der Filialen ab 2013</t>
  </si>
  <si>
    <t>Jahr 2013 bis 2016</t>
  </si>
  <si>
    <t>Anzahl</t>
  </si>
  <si>
    <t>Jahr der
Schließung</t>
  </si>
  <si>
    <t>P / E</t>
  </si>
  <si>
    <t>Tel-Nr.</t>
  </si>
  <si>
    <t>Kd.Nr.
TK</t>
  </si>
  <si>
    <t>PG</t>
  </si>
  <si>
    <t>Holzjäger</t>
  </si>
  <si>
    <t>Kaffeemaschine</t>
  </si>
  <si>
    <t>Kaltgetränke</t>
  </si>
  <si>
    <t>Anz.
Kassen</t>
  </si>
  <si>
    <t>Sektor</t>
  </si>
  <si>
    <t>Platz</t>
  </si>
  <si>
    <t>Miete
F/ U</t>
  </si>
  <si>
    <t>Typ</t>
  </si>
  <si>
    <t>Schließung zum 05.01.14</t>
  </si>
  <si>
    <t>Schließung zum 22.2.14</t>
  </si>
  <si>
    <t>Schließung zum 01.04.14</t>
  </si>
  <si>
    <r>
      <rPr>
        <sz val="10"/>
        <color indexed="8"/>
        <rFont val="Arial"/>
      </rPr>
      <t xml:space="preserve">Kapuzinerplatz 4 </t>
    </r>
    <r>
      <rPr>
        <sz val="10"/>
        <color indexed="50"/>
        <rFont val="Arial"/>
      </rPr>
      <t>untervermietet</t>
    </r>
  </si>
  <si>
    <t>B9</t>
  </si>
  <si>
    <t>Pura Modular</t>
  </si>
  <si>
    <t>Schließung zum 01.05.14 , jedoch untervermietet</t>
  </si>
  <si>
    <t>9A</t>
  </si>
  <si>
    <t>Schließung zum 31.05.14</t>
  </si>
  <si>
    <t>private Maschine</t>
  </si>
  <si>
    <t>Schließung zum 30.10.14</t>
  </si>
  <si>
    <t>Pura Fresco</t>
  </si>
  <si>
    <t>Schließung zum 01.11.14</t>
  </si>
  <si>
    <t>Schließung zum 16.11.2014</t>
  </si>
  <si>
    <t>0941 - 37 95 42</t>
  </si>
  <si>
    <t>02</t>
  </si>
  <si>
    <t>Schließung zum 27.12.14</t>
  </si>
  <si>
    <r>
      <rPr>
        <sz val="10"/>
        <color indexed="8"/>
        <rFont val="Arial"/>
      </rPr>
      <t xml:space="preserve">**Leonrodplatz 1  -  </t>
    </r>
    <r>
      <rPr>
        <b val="1"/>
        <sz val="10"/>
        <color indexed="45"/>
        <rFont val="Arial"/>
      </rPr>
      <t>WE 15.7.15</t>
    </r>
  </si>
  <si>
    <t>Mietvertrag läuft aus</t>
  </si>
  <si>
    <t>26 02 59 00</t>
  </si>
  <si>
    <t xml:space="preserve"> </t>
  </si>
  <si>
    <t>Franke Flair</t>
  </si>
  <si>
    <t>Verp ab 01.04.14;Schließung 30.01.15</t>
  </si>
  <si>
    <t>08821 - 49 07</t>
  </si>
  <si>
    <t>Schließung ca. 25.3.15, dafür Rathausplatz NEU</t>
  </si>
  <si>
    <t>F</t>
  </si>
  <si>
    <t>9D</t>
  </si>
  <si>
    <t>NE 1.2.15; Schließung 25.4.15</t>
  </si>
  <si>
    <t>18 93 89 38</t>
  </si>
  <si>
    <t>06</t>
  </si>
  <si>
    <t>Foammaster</t>
  </si>
  <si>
    <t>NE 09.10.14; Schließung zum 1.6.15 (Mietvertrag läuft noch)</t>
  </si>
  <si>
    <t>08191 - 94 34 90</t>
  </si>
  <si>
    <t>Pura Modular (nach 16993 Heidemannstr. 8.12.15)</t>
  </si>
  <si>
    <t>Schließung zum 01.08.2015</t>
  </si>
  <si>
    <t>Stand alone Fussgängerzone</t>
  </si>
  <si>
    <t>08141 - 32 99 00</t>
  </si>
  <si>
    <t>Pura Modular (ins Lager NF 8.12.15)</t>
  </si>
  <si>
    <t>Vorkassenzone</t>
  </si>
  <si>
    <t>721 33 65</t>
  </si>
  <si>
    <t>01</t>
  </si>
  <si>
    <t>Verp 1.3.-30.8.14 an Fr. Herrgen, ab 1.9. zurück an uns, neu verp ab 13.10.14 Pongrac Sandra; Wieder Eigen ab 01.01.15</t>
  </si>
  <si>
    <t>08091 - 53 85 58</t>
  </si>
  <si>
    <t>Kaffee klein Sonderpreis 1,40€</t>
  </si>
  <si>
    <t>U/S-Bahn</t>
  </si>
  <si>
    <t>759 17 70</t>
  </si>
  <si>
    <t>Verp. Ab 01.04.14</t>
  </si>
  <si>
    <t>17 85 00 02</t>
  </si>
  <si>
    <t>bis 1.3.15 Eigenfiliale</t>
  </si>
  <si>
    <t>08102 - 78 39 98</t>
  </si>
  <si>
    <t>Verp ab 21.04.14; Umst. 1.5.14 von Geb.Klopfer</t>
  </si>
  <si>
    <t>08121 - 99 99 37</t>
  </si>
  <si>
    <t>bis 01.12.13 Jelti Abdelijalil</t>
  </si>
  <si>
    <t>nicht mehr anfahren</t>
  </si>
  <si>
    <t>089-18929489</t>
  </si>
  <si>
    <t>Filiale wieder gemietet ab 16.7.15</t>
  </si>
  <si>
    <t>08031 - 23 34 56</t>
  </si>
  <si>
    <t>Pura Fresco; ab 17.3.15 T600 Siebträger</t>
  </si>
  <si>
    <t>Stand alone in Geschäftsgebiet</t>
  </si>
  <si>
    <t>089-18940542</t>
  </si>
  <si>
    <t>Eigen ab 1.1.16 (vorher Velkova Ivana)</t>
  </si>
  <si>
    <t>69 37 38 84</t>
  </si>
  <si>
    <t>UVM; gekündigt 30.09.24</t>
  </si>
  <si>
    <t>089-55296992</t>
  </si>
  <si>
    <t>NE 10.04.15</t>
  </si>
  <si>
    <t>55 02 90 07</t>
  </si>
  <si>
    <t>Spectra</t>
  </si>
  <si>
    <t>Umbau versch.</t>
  </si>
  <si>
    <t>08121 - 10 21</t>
  </si>
  <si>
    <t>33 01 90 37</t>
  </si>
  <si>
    <t>2x Pura Fresco</t>
  </si>
  <si>
    <t>zurück an uns ab 01.08.15 (ehem. Dreher) - WV Kunde</t>
  </si>
  <si>
    <t>Stand alone Wohngebiet (Studenten)</t>
  </si>
  <si>
    <t>09422-808792</t>
  </si>
  <si>
    <t>D9</t>
  </si>
  <si>
    <t>Pura Fresco m. Schoko</t>
  </si>
  <si>
    <t>Verpachtet ab 1.4.15</t>
  </si>
  <si>
    <t>T600 Siebträger</t>
  </si>
  <si>
    <t>verp ab 1.1.16</t>
  </si>
  <si>
    <t>Stand alone Wohngebiet</t>
  </si>
  <si>
    <t>09952-498</t>
  </si>
  <si>
    <t xml:space="preserve">Franke Flair </t>
  </si>
  <si>
    <t>0821 - 998 43 56</t>
  </si>
  <si>
    <t>74 16 07 43</t>
  </si>
  <si>
    <t>903 27 51</t>
  </si>
  <si>
    <t>480 21 39</t>
  </si>
  <si>
    <t>Stand alone Wohngebiet (Schüler)</t>
  </si>
  <si>
    <t>0941 - 261 77</t>
  </si>
  <si>
    <t>Standort gek zum 31.12.24</t>
  </si>
  <si>
    <t>H9</t>
  </si>
  <si>
    <t>PuraModular+Fresco</t>
  </si>
  <si>
    <t>08665 - 18 66</t>
  </si>
  <si>
    <t>5.30-12.00</t>
  </si>
  <si>
    <t>Touristen Durchgangsstr.</t>
  </si>
  <si>
    <t>0991-3721870</t>
  </si>
  <si>
    <t>6.00-12.30    14.00-18.00</t>
  </si>
  <si>
    <t>07.00-12.00</t>
  </si>
  <si>
    <t>09951-2817</t>
  </si>
  <si>
    <t>WMF</t>
  </si>
  <si>
    <t>Jahr 2017</t>
  </si>
  <si>
    <t>Tel.Nr.</t>
  </si>
  <si>
    <t>Umst.
Pachtvertrag</t>
  </si>
  <si>
    <t>Schließung
Datum</t>
  </si>
  <si>
    <t>KdNr Frische</t>
  </si>
  <si>
    <t>KdNr TK</t>
  </si>
  <si>
    <t>Kd.
Preis</t>
  </si>
  <si>
    <t>Kaffeemaschinen
Marke</t>
  </si>
  <si>
    <t>Kaffeemaschinen
SN-Nr.</t>
  </si>
  <si>
    <t>Kassen
SN-Nr.</t>
  </si>
  <si>
    <t>Tour</t>
  </si>
  <si>
    <t>12 99 71 79</t>
  </si>
  <si>
    <t>97 58 45 35</t>
  </si>
  <si>
    <t>4.00-21.00</t>
  </si>
  <si>
    <t>Spectra Twin</t>
  </si>
  <si>
    <t>29 16 16 19</t>
  </si>
  <si>
    <t>04</t>
  </si>
  <si>
    <t>14 32 09 60</t>
  </si>
  <si>
    <t>A600 MS2 SU05</t>
  </si>
  <si>
    <t>0841 - 370 76 25</t>
  </si>
  <si>
    <t>089-18926720</t>
  </si>
  <si>
    <t>Backshop</t>
  </si>
  <si>
    <t>Siebträger</t>
  </si>
  <si>
    <t>08151 - 91 89 11</t>
  </si>
  <si>
    <t>09424-902093</t>
  </si>
  <si>
    <t>Schiessl</t>
  </si>
  <si>
    <t>089-8508460</t>
  </si>
  <si>
    <t>260 97 12</t>
  </si>
  <si>
    <t>8.00-15.00</t>
  </si>
  <si>
    <t>A600 MS2 TWIN SU 12 / Purity C1100 2x</t>
  </si>
  <si>
    <t>260 86 98</t>
  </si>
  <si>
    <t>keine Maschine</t>
  </si>
  <si>
    <t>UVM; Standort gek zum 31.01.26</t>
  </si>
  <si>
    <t>BD Filialen extern</t>
  </si>
  <si>
    <t>82 93 95 85</t>
  </si>
  <si>
    <t>03</t>
  </si>
  <si>
    <t>9.30-20.30</t>
  </si>
  <si>
    <t>51 51 86 57</t>
  </si>
  <si>
    <t>6.00-22.00</t>
  </si>
  <si>
    <t>14 30 38 65</t>
  </si>
  <si>
    <t>Jahr 2018</t>
  </si>
  <si>
    <t>**PN</t>
  </si>
  <si>
    <t>Hagebaumarkt Freising</t>
  </si>
  <si>
    <t>UVM; Mietvertrag zum 31.3.22 gekündigt</t>
  </si>
  <si>
    <t>**EIG</t>
  </si>
  <si>
    <t>SIAT Bodensee (vormals SCON )</t>
  </si>
  <si>
    <t>**EIG_WZ</t>
  </si>
  <si>
    <t>Kuchler, Brigitte</t>
  </si>
  <si>
    <t>**SR</t>
  </si>
  <si>
    <t>Unterschleißheimer Grundverm</t>
  </si>
  <si>
    <t>**EIG_MF</t>
  </si>
  <si>
    <t>Jahr 2019</t>
  </si>
  <si>
    <t>Debitor</t>
  </si>
  <si>
    <t>**E_WZ</t>
  </si>
  <si>
    <t>**P</t>
  </si>
  <si>
    <t>Gevorgyan Angela ab 16.6.19/Holzjäger bleibt, wird belastet</t>
  </si>
  <si>
    <t>**E</t>
  </si>
  <si>
    <t>Budd ab 1.7.19/Holzjäger bleibt wird belastet</t>
  </si>
  <si>
    <t>Todesfall geschlossen; ab 1.8.  Budd (Hr. Kesisidis)</t>
  </si>
  <si>
    <t>Mietvertrag zu  30.06.22 gekündigt</t>
  </si>
  <si>
    <t>Butt; gekündigt zum 31.03.22</t>
  </si>
  <si>
    <t>Mietvertrag zu ende 06.2020</t>
  </si>
  <si>
    <t>ab 2.10. VK über Standwagen</t>
  </si>
  <si>
    <t>am 9.9.19 wurde um 10.30 Uhr die Filiale vom Gesundheitsamt geschlossen, Umlagerung zu Donnersberger Brücke</t>
  </si>
  <si>
    <t>Jahr 2020</t>
  </si>
  <si>
    <t>*SR</t>
  </si>
  <si>
    <t>LH Mchn/Markthallen</t>
  </si>
  <si>
    <t>Monika Danassy (Hausverwaltung Foisinger)</t>
  </si>
  <si>
    <t>Dr. Vogg, Immobilien-KG</t>
  </si>
  <si>
    <t>Bastin Ulrich u. Regine</t>
  </si>
  <si>
    <t>Knorr, Werner</t>
  </si>
  <si>
    <t>Schaaf, Dr. Wolfgang u. Monika</t>
  </si>
  <si>
    <t>Schließung wegen Corona Virus</t>
  </si>
  <si>
    <t>b.a.w</t>
  </si>
  <si>
    <t>WZ*</t>
  </si>
  <si>
    <t>Jededo Sivan</t>
  </si>
  <si>
    <t>Am Ausbesserungswerk 8</t>
  </si>
  <si>
    <t>Jahr 2021</t>
  </si>
  <si>
    <t>Karstadt</t>
  </si>
  <si>
    <t>Jahr 2022</t>
  </si>
  <si>
    <t>LV 1871 Allianz</t>
  </si>
  <si>
    <t>Jahr 2023</t>
  </si>
  <si>
    <t xml:space="preserve">DB KS Holding </t>
  </si>
  <si>
    <t>Gätzschmann, Walter</t>
  </si>
  <si>
    <t>Kaufland</t>
  </si>
  <si>
    <t>Ind</t>
  </si>
  <si>
    <t>INDOOR FILIALE</t>
  </si>
  <si>
    <t>Jahr 2024</t>
  </si>
  <si>
    <r>
      <rPr>
        <sz val="10"/>
        <color indexed="8"/>
        <rFont val="Arial"/>
      </rPr>
      <t>Wolfratshausen</t>
    </r>
  </si>
  <si>
    <r>
      <rPr>
        <sz val="10"/>
        <color indexed="8"/>
        <rFont val="Arial"/>
      </rPr>
      <t>Bahnhofstr. 30</t>
    </r>
  </si>
  <si>
    <r>
      <rPr>
        <sz val="10"/>
        <color indexed="8"/>
        <rFont val="Arial"/>
      </rPr>
      <t>Kozemjakin Daniil</t>
    </r>
  </si>
  <si>
    <t>1.11.23 -29.2.24</t>
  </si>
  <si>
    <t>Kein Partner, deshalb geschlossen</t>
  </si>
  <si>
    <r>
      <rPr>
        <sz val="10"/>
        <color indexed="8"/>
        <rFont val="Arial"/>
      </rPr>
      <t>Gauting</t>
    </r>
  </si>
  <si>
    <r>
      <rPr>
        <sz val="10"/>
        <color indexed="8"/>
        <rFont val="Arial"/>
      </rPr>
      <t>Bahnhofsplatz 8</t>
    </r>
  </si>
  <si>
    <r>
      <rPr>
        <sz val="10"/>
        <color indexed="8"/>
        <rFont val="Arial"/>
      </rPr>
      <t>GC</t>
    </r>
  </si>
  <si>
    <t>1.1.24 - 19.2.24</t>
  </si>
  <si>
    <r>
      <rPr>
        <sz val="10"/>
        <color indexed="8"/>
        <rFont val="Arial"/>
      </rPr>
      <t>Hans-Zellner-Weg 1</t>
    </r>
  </si>
  <si>
    <r>
      <rPr>
        <sz val="10"/>
        <color indexed="8"/>
        <rFont val="Arial"/>
      </rPr>
      <t>MM*</t>
    </r>
  </si>
  <si>
    <r>
      <rPr>
        <sz val="10"/>
        <color indexed="8"/>
        <rFont val="Arial"/>
      </rPr>
      <t>1*</t>
    </r>
  </si>
  <si>
    <r>
      <rPr>
        <sz val="10"/>
        <color indexed="8"/>
        <rFont val="Arial"/>
      </rPr>
      <t>Hofer*</t>
    </r>
  </si>
  <si>
    <r>
      <rPr>
        <sz val="10"/>
        <color indexed="8"/>
        <rFont val="Arial"/>
      </rPr>
      <t>M*</t>
    </r>
  </si>
  <si>
    <r>
      <rPr>
        <sz val="10"/>
        <color indexed="8"/>
        <rFont val="Arial"/>
      </rPr>
      <t>E*</t>
    </r>
  </si>
  <si>
    <r>
      <rPr>
        <sz val="10"/>
        <color indexed="8"/>
        <rFont val="Arial"/>
      </rPr>
      <t>Hunderdorf</t>
    </r>
  </si>
  <si>
    <r>
      <rPr>
        <sz val="10"/>
        <color indexed="8"/>
        <rFont val="Arial"/>
      </rPr>
      <t>Im Gewerbepark 1</t>
    </r>
  </si>
  <si>
    <r>
      <rPr>
        <sz val="10"/>
        <color indexed="8"/>
        <rFont val="Arial"/>
      </rPr>
      <t>NB*</t>
    </r>
  </si>
  <si>
    <r>
      <rPr>
        <sz val="10"/>
        <color indexed="8"/>
        <rFont val="Arial"/>
      </rPr>
      <t>5*</t>
    </r>
  </si>
  <si>
    <r>
      <rPr>
        <sz val="10"/>
        <color indexed="8"/>
        <rFont val="Arial"/>
      </rPr>
      <t>Staudacher*</t>
    </r>
  </si>
  <si>
    <r>
      <rPr>
        <sz val="10"/>
        <color indexed="8"/>
        <rFont val="Arial"/>
      </rPr>
      <t>Gollierstr. 24a</t>
    </r>
  </si>
  <si>
    <r>
      <rPr>
        <sz val="10"/>
        <color indexed="8"/>
        <rFont val="Arial"/>
      </rPr>
      <t>VKZ*</t>
    </r>
  </si>
  <si>
    <r>
      <rPr>
        <sz val="10"/>
        <color indexed="8"/>
        <rFont val="Arial"/>
      </rPr>
      <t>Rieder*</t>
    </r>
  </si>
  <si>
    <r>
      <rPr>
        <sz val="10"/>
        <color indexed="8"/>
        <rFont val="Arial"/>
      </rPr>
      <t>P*</t>
    </r>
  </si>
  <si>
    <r>
      <rPr>
        <sz val="10"/>
        <color indexed="8"/>
        <rFont val="Arial"/>
      </rPr>
      <t>uvm</t>
    </r>
  </si>
  <si>
    <r>
      <rPr>
        <sz val="10"/>
        <color indexed="8"/>
        <rFont val="Arial"/>
      </rPr>
      <t>0172-3648283</t>
    </r>
  </si>
  <si>
    <r>
      <rPr>
        <sz val="10"/>
        <color indexed="8"/>
        <rFont val="Arial"/>
      </rPr>
      <t>Taufkirchen</t>
    </r>
  </si>
  <si>
    <r>
      <rPr>
        <sz val="10"/>
        <color indexed="8"/>
        <rFont val="Arial"/>
      </rPr>
      <t>Landshuter Straße 8</t>
    </r>
  </si>
  <si>
    <r>
      <rPr>
        <sz val="10"/>
        <color indexed="8"/>
        <rFont val="Arial"/>
      </rPr>
      <t>Meyer Jennifer</t>
    </r>
  </si>
  <si>
    <r>
      <rPr>
        <sz val="10"/>
        <color indexed="8"/>
        <rFont val="Arial"/>
      </rPr>
      <t>0178-5361489</t>
    </r>
  </si>
  <si>
    <r>
      <rPr>
        <sz val="10"/>
        <color indexed="8"/>
        <rFont val="Arial"/>
      </rPr>
      <t>Lasallestr. 97</t>
    </r>
  </si>
  <si>
    <r>
      <rPr>
        <sz val="10"/>
        <color indexed="8"/>
        <rFont val="Arial"/>
      </rPr>
      <t>GC*</t>
    </r>
  </si>
  <si>
    <r>
      <rPr>
        <sz val="10"/>
        <color indexed="8"/>
        <rFont val="Arial"/>
      </rPr>
      <t>uvm.</t>
    </r>
  </si>
  <si>
    <r>
      <rPr>
        <sz val="10"/>
        <color indexed="8"/>
        <rFont val="Arial"/>
      </rPr>
      <t>0171-4582529</t>
    </r>
  </si>
  <si>
    <r>
      <rPr>
        <sz val="10"/>
        <color indexed="8"/>
        <rFont val="Arial"/>
      </rPr>
      <t>Adlkofen</t>
    </r>
  </si>
  <si>
    <r>
      <rPr>
        <sz val="10"/>
        <color indexed="8"/>
        <rFont val="Arial"/>
      </rPr>
      <t>Kröningerstraße 2</t>
    </r>
  </si>
  <si>
    <r>
      <rPr>
        <sz val="10"/>
        <color indexed="8"/>
        <rFont val="Arial"/>
      </rPr>
      <t>Zorneding</t>
    </r>
  </si>
  <si>
    <r>
      <rPr>
        <sz val="10"/>
        <color indexed="8"/>
        <rFont val="Arial"/>
      </rPr>
      <t>Bahnhofstraße 57</t>
    </r>
  </si>
  <si>
    <r>
      <rPr>
        <sz val="10"/>
        <color indexed="8"/>
        <rFont val="Arial"/>
      </rPr>
      <t>Bhf*</t>
    </r>
  </si>
  <si>
    <r>
      <rPr>
        <sz val="10"/>
        <color indexed="8"/>
        <rFont val="Arial"/>
      </rPr>
      <t>Hakimi Lida</t>
    </r>
  </si>
  <si>
    <r>
      <rPr>
        <sz val="10"/>
        <color indexed="8"/>
        <rFont val="Arial"/>
      </rPr>
      <t>0176-84999783</t>
    </r>
  </si>
  <si>
    <r>
      <rPr>
        <sz val="10"/>
        <color indexed="8"/>
        <rFont val="Arial"/>
      </rPr>
      <t>Dientzenhoferstr. 62</t>
    </r>
  </si>
  <si>
    <r>
      <rPr>
        <sz val="10"/>
        <color indexed="8"/>
        <rFont val="Arial"/>
      </rPr>
      <t>BÄ*</t>
    </r>
  </si>
  <si>
    <r>
      <rPr>
        <sz val="10"/>
        <color indexed="8"/>
        <rFont val="Arial"/>
      </rPr>
      <t>6*</t>
    </r>
  </si>
  <si>
    <r>
      <rPr>
        <sz val="10"/>
        <color indexed="8"/>
        <rFont val="Arial"/>
      </rPr>
      <t>Höflinger R.*</t>
    </r>
  </si>
  <si>
    <r>
      <rPr>
        <sz val="10"/>
        <color indexed="8"/>
        <rFont val="Arial"/>
      </rPr>
      <t>HÖ*</t>
    </r>
  </si>
  <si>
    <r>
      <rPr>
        <sz val="10"/>
        <color indexed="8"/>
        <rFont val="Arial"/>
      </rPr>
      <t>Passau</t>
    </r>
  </si>
  <si>
    <r>
      <rPr>
        <sz val="10"/>
        <color indexed="8"/>
        <rFont val="Arial"/>
      </rPr>
      <t>Spitalhofstraße 30</t>
    </r>
  </si>
  <si>
    <r>
      <rPr>
        <sz val="10"/>
        <color indexed="8"/>
        <rFont val="Arial"/>
      </rPr>
      <t>Ghinea Stefan-Bogdan</t>
    </r>
  </si>
  <si>
    <r>
      <rPr>
        <sz val="10"/>
        <color indexed="8"/>
        <rFont val="Arial"/>
      </rPr>
      <t>0157-31370399</t>
    </r>
  </si>
  <si>
    <r>
      <rPr>
        <sz val="10"/>
        <color indexed="8"/>
        <rFont val="Arial"/>
      </rPr>
      <t>Plattling</t>
    </r>
  </si>
  <si>
    <r>
      <rPr>
        <sz val="10"/>
        <color indexed="8"/>
        <rFont val="Arial"/>
      </rPr>
      <t>Straubinger Str. 86</t>
    </r>
  </si>
  <si>
    <r>
      <rPr>
        <sz val="10"/>
        <color indexed="8"/>
        <rFont val="Arial"/>
      </rPr>
      <t xml:space="preserve">Eigen </t>
    </r>
  </si>
  <si>
    <r>
      <rPr>
        <sz val="10"/>
        <color indexed="8"/>
        <rFont val="Arial"/>
      </rPr>
      <t>Pilsting</t>
    </r>
  </si>
  <si>
    <r>
      <rPr>
        <sz val="10"/>
        <color indexed="8"/>
        <rFont val="Arial"/>
      </rPr>
      <t>Marktplatz 19</t>
    </r>
  </si>
  <si>
    <t>letzter VK-Tag 29.10.24</t>
  </si>
  <si>
    <r>
      <rPr>
        <sz val="10"/>
        <color indexed="8"/>
        <rFont val="Arial"/>
      </rPr>
      <t>Ottobrunn</t>
    </r>
  </si>
  <si>
    <r>
      <rPr>
        <sz val="10"/>
        <color indexed="8"/>
        <rFont val="Arial"/>
      </rPr>
      <t>Bahnhofsplatz Bahnhof EG, Kiosk</t>
    </r>
  </si>
  <si>
    <r>
      <rPr>
        <sz val="10"/>
        <color indexed="8"/>
        <rFont val="Arial"/>
      </rPr>
      <t>Völkle Mike</t>
    </r>
  </si>
  <si>
    <r>
      <rPr>
        <sz val="10"/>
        <color indexed="8"/>
        <rFont val="Arial"/>
      </rPr>
      <t>0170-1821672</t>
    </r>
  </si>
  <si>
    <t>letzter VK-Tag 31.10.24, dann Butt</t>
  </si>
  <si>
    <r>
      <rPr>
        <sz val="10"/>
        <color indexed="8"/>
        <rFont val="Arial"/>
      </rPr>
      <t>Landau-Fichtheim</t>
    </r>
  </si>
  <si>
    <r>
      <rPr>
        <sz val="10"/>
        <color indexed="8"/>
        <rFont val="Arial"/>
      </rPr>
      <t>Fichtheimer Feld 1 (Hagebau)</t>
    </r>
  </si>
  <si>
    <r>
      <rPr>
        <sz val="10"/>
        <color indexed="8"/>
        <rFont val="Arial"/>
      </rPr>
      <t>NB</t>
    </r>
  </si>
  <si>
    <r>
      <rPr>
        <sz val="10"/>
        <color indexed="8"/>
        <rFont val="Arial"/>
      </rPr>
      <t>Staudacher</t>
    </r>
  </si>
  <si>
    <r>
      <rPr>
        <sz val="10"/>
        <color indexed="8"/>
        <rFont val="Arial"/>
      </rPr>
      <t>Leonrodplatz 1</t>
    </r>
  </si>
  <si>
    <r>
      <rPr>
        <sz val="10"/>
        <color indexed="8"/>
        <rFont val="Arial"/>
      </rPr>
      <t>VKZ</t>
    </r>
  </si>
  <si>
    <r>
      <rPr>
        <sz val="10"/>
        <color indexed="8"/>
        <rFont val="Arial"/>
      </rPr>
      <t>Murad Mehdi</t>
    </r>
  </si>
  <si>
    <r>
      <rPr>
        <sz val="10"/>
        <color indexed="8"/>
        <rFont val="Arial"/>
      </rPr>
      <t>0173-2073661</t>
    </r>
  </si>
  <si>
    <r>
      <rPr>
        <sz val="10"/>
        <color indexed="8"/>
        <rFont val="Arial"/>
      </rPr>
      <t>Putzbrunner Str. 4</t>
    </r>
  </si>
  <si>
    <r>
      <rPr>
        <sz val="10"/>
        <color indexed="8"/>
        <rFont val="Arial"/>
      </rPr>
      <t>Arabul Sibel</t>
    </r>
  </si>
  <si>
    <r>
      <rPr>
        <sz val="10"/>
        <color indexed="8"/>
        <rFont val="Arial"/>
      </rPr>
      <t>0176-80316859</t>
    </r>
  </si>
  <si>
    <t>Schließung 31.12.24; dann Butt</t>
  </si>
  <si>
    <t>Schließungen Indoor Filialen</t>
  </si>
  <si>
    <r>
      <rPr>
        <sz val="10"/>
        <color indexed="8"/>
        <rFont val="Arial"/>
      </rPr>
      <t>Riem</t>
    </r>
  </si>
  <si>
    <r>
      <rPr>
        <sz val="10"/>
        <color indexed="8"/>
        <rFont val="Arial"/>
      </rPr>
      <t>Willy-Brandt-Platz 5</t>
    </r>
  </si>
  <si>
    <r>
      <rPr>
        <sz val="10"/>
        <color indexed="8"/>
        <rFont val="Arial"/>
      </rPr>
      <t>Indoor</t>
    </r>
  </si>
  <si>
    <r>
      <rPr>
        <sz val="10"/>
        <color indexed="8"/>
        <rFont val="Arial"/>
      </rPr>
      <t>Clemente</t>
    </r>
  </si>
  <si>
    <r>
      <rPr>
        <sz val="10"/>
        <color indexed="8"/>
        <rFont val="Arial"/>
      </rPr>
      <t>Fürstenfeldbruck</t>
    </r>
  </si>
  <si>
    <r>
      <rPr>
        <sz val="10"/>
        <color indexed="8"/>
        <rFont val="Arial"/>
      </rPr>
      <t>Oskar-von-Miller-Straße 2</t>
    </r>
  </si>
  <si>
    <t>Umbauten ab 2012</t>
  </si>
  <si>
    <t>Filialen Umbauten und Renovierung ab 2012</t>
  </si>
  <si>
    <t>Anlagen</t>
  </si>
  <si>
    <t>Mai/Juni</t>
  </si>
  <si>
    <t xml:space="preserve">Juni </t>
  </si>
  <si>
    <t>Gollierstr. 24a,München</t>
  </si>
  <si>
    <t>Januar - Februar</t>
  </si>
  <si>
    <t>Schleissheimer Str. 413,München</t>
  </si>
  <si>
    <t>Februar - März</t>
  </si>
  <si>
    <t>Bahnhofsplatz 1,Haar</t>
  </si>
  <si>
    <t>April - September</t>
  </si>
  <si>
    <t>Karlsplatz, Stachus UG 2a,München</t>
  </si>
  <si>
    <t>Juni - September</t>
  </si>
  <si>
    <t>Räterstr. 24,Heimstetten</t>
  </si>
  <si>
    <t>Juni - Oktober</t>
  </si>
  <si>
    <t>Münchner Str. 83,Putzbrunn</t>
  </si>
  <si>
    <t>Juli - August</t>
  </si>
  <si>
    <t>Straubinger Str. 86,Plattling</t>
  </si>
  <si>
    <t xml:space="preserve">Juli  </t>
  </si>
  <si>
    <t>Deggendorfer Str. 7 (Netto),Bogen</t>
  </si>
  <si>
    <t>Bahnhofsplatz 1,Weilheim</t>
  </si>
  <si>
    <t>August - September</t>
  </si>
  <si>
    <t>Fichtheimer Feld 1 (Hagebau),Landau-Fichtheim</t>
  </si>
  <si>
    <t>Starnberg, Bahnhofsplatz</t>
  </si>
  <si>
    <t>Haar, Bahnhofsplatz 1</t>
  </si>
  <si>
    <r>
      <rPr>
        <sz val="11"/>
        <color indexed="8"/>
        <rFont val="Arial Narrow"/>
      </rPr>
      <t>Umbau Deutsche Bahn; WE nach VK Standwagen</t>
    </r>
    <r>
      <rPr>
        <sz val="11"/>
        <color indexed="51"/>
        <rFont val="Arial Narrow"/>
      </rPr>
      <t xml:space="preserve"> 5.11.19</t>
    </r>
  </si>
  <si>
    <t>Grünwald, Marktplatz 12, Hr. Burkun Dimitri</t>
  </si>
  <si>
    <t>Berchtesgaden, Bahnhofstr.</t>
  </si>
  <si>
    <t>Oktober - Dezember</t>
  </si>
  <si>
    <t>München, Hackerbrücke 4, Nr. ME13</t>
  </si>
  <si>
    <t>Oktober - Jan/Feb 2020</t>
  </si>
  <si>
    <t>München, Wotanstraße 5</t>
  </si>
  <si>
    <t>Januar - März 2020</t>
  </si>
  <si>
    <t>München Donnersberger Brücke Kiosk</t>
  </si>
  <si>
    <t xml:space="preserve">Juli-August 2020 </t>
  </si>
  <si>
    <t>Therme Erding</t>
  </si>
  <si>
    <t>Augsburg, Bei der Jakobskirche</t>
  </si>
  <si>
    <t>Okt-Nov 20</t>
  </si>
  <si>
    <t>Gläserne Backstube, Landau</t>
  </si>
  <si>
    <t>Jan -Apr</t>
  </si>
  <si>
    <t>München, Kaulbachstr.</t>
  </si>
  <si>
    <t>Fürstenfeldbruck, Dachauer Str. 29</t>
  </si>
  <si>
    <t>Motorworld, Am Ausbesserungswerk</t>
  </si>
  <si>
    <t>München, Putzbrunnerstraße 4</t>
  </si>
  <si>
    <t>Oberammergau, Rottenbucher Straße 9</t>
  </si>
  <si>
    <t>Sep - Okt</t>
  </si>
  <si>
    <t>Greifenberg, Hauptstraße 55a</t>
  </si>
  <si>
    <t>Brezn Conceptstore Nürnberg</t>
  </si>
  <si>
    <t>München,Kaulbachstr. 36 - Container</t>
  </si>
  <si>
    <t>Mai - Juli</t>
  </si>
  <si>
    <t xml:space="preserve">Mai </t>
  </si>
  <si>
    <t>Nov-Dez</t>
  </si>
  <si>
    <t>28.11. - 13.12.22</t>
  </si>
  <si>
    <t>06.03. - 15.03.23</t>
  </si>
  <si>
    <t>Filiale geschlossen, Schließanlage erneuern</t>
  </si>
  <si>
    <t>München,Heideckstr. 14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</si>
</sst>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dd/mm/yy"/>
    <numFmt numFmtId="60" formatCode="#,##0&quot; €&quot;"/>
    <numFmt numFmtId="61" formatCode="00"/>
  </numFmts>
  <fonts count="129">
    <font>
      <sz val="11"/>
      <color indexed="8"/>
      <name val="Calibri"/>
    </font>
    <font>
      <sz val="12"/>
      <color indexed="8"/>
      <name val="Calibri"/>
    </font>
    <font>
      <sz val="14"/>
      <color indexed="8"/>
      <name val="Calibri"/>
    </font>
    <font>
      <u val="single"/>
      <sz val="12"/>
      <color indexed="11"/>
      <name val="Calibri"/>
    </font>
    <font>
      <sz val="15"/>
      <color indexed="8"/>
      <name val="Calibri"/>
    </font>
    <font>
      <b val="1"/>
      <sz val="9"/>
      <color indexed="8"/>
      <name val="Arial Narrow"/>
    </font>
    <font>
      <b val="1"/>
      <sz val="11"/>
      <color indexed="8"/>
      <name val="Arial Narrow"/>
    </font>
    <font>
      <sz val="11"/>
      <color indexed="8"/>
      <name val="Arial Narrow"/>
    </font>
    <font>
      <sz val="9"/>
      <color indexed="8"/>
      <name val="Arial Narrow"/>
    </font>
    <font>
      <b val="1"/>
      <sz val="14"/>
      <color indexed="8"/>
      <name val="Arial Narrow"/>
    </font>
    <font>
      <sz val="11"/>
      <color indexed="14"/>
      <name val="Arial Narrow"/>
    </font>
    <font>
      <sz val="11"/>
      <color indexed="15"/>
      <name val="Arial Narrow"/>
    </font>
    <font>
      <b val="1"/>
      <sz val="14"/>
      <color indexed="22"/>
      <name val="Arial Narrow"/>
    </font>
    <font>
      <b val="1"/>
      <sz val="11"/>
      <color indexed="15"/>
      <name val="Arial Narrow"/>
    </font>
    <font>
      <b val="1"/>
      <sz val="10"/>
      <color indexed="8"/>
      <name val="Arial Narrow"/>
    </font>
    <font>
      <b val="1"/>
      <sz val="9"/>
      <color indexed="19"/>
      <name val="Arial Narrow"/>
    </font>
    <font>
      <sz val="9"/>
      <color indexed="15"/>
      <name val="Arial Narrow"/>
    </font>
    <font>
      <b val="1"/>
      <sz val="9"/>
      <color indexed="22"/>
      <name val="Arial Narrow"/>
    </font>
    <font>
      <b val="1"/>
      <sz val="9"/>
      <color indexed="15"/>
      <name val="Arial Narrow"/>
    </font>
    <font>
      <b val="1"/>
      <sz val="11"/>
      <color indexed="8"/>
      <name val="Calibri"/>
    </font>
    <font>
      <b val="1"/>
      <sz val="11"/>
      <color indexed="19"/>
      <name val="Arial Narrow"/>
    </font>
    <font>
      <b val="1"/>
      <sz val="11"/>
      <color indexed="22"/>
      <name val="Arial Narrow"/>
    </font>
    <font>
      <u val="single"/>
      <sz val="11"/>
      <color indexed="32"/>
      <name val="Calibri"/>
    </font>
    <font>
      <b val="1"/>
      <sz val="8"/>
      <color indexed="8"/>
      <name val="Arial Narrow"/>
    </font>
    <font>
      <sz val="11"/>
      <color indexed="8"/>
      <name val="Helvetica Neue"/>
    </font>
    <font>
      <sz val="11"/>
      <color indexed="22"/>
      <name val="Calibri"/>
    </font>
    <font>
      <u val="single"/>
      <sz val="11"/>
      <color indexed="22"/>
      <name val="Calibri"/>
    </font>
    <font>
      <b val="1"/>
      <sz val="10"/>
      <color indexed="15"/>
      <name val="Arial Narrow"/>
    </font>
    <font>
      <u val="single"/>
      <sz val="11"/>
      <color indexed="15"/>
      <name val="Calibri"/>
    </font>
    <font>
      <sz val="11"/>
      <color indexed="22"/>
      <name val="Arial Narrow"/>
    </font>
    <font>
      <b val="1"/>
      <sz val="8"/>
      <color indexed="8"/>
      <name val="Calibri"/>
    </font>
    <font>
      <sz val="10"/>
      <color indexed="15"/>
      <name val="Calibri"/>
    </font>
    <font>
      <b val="1"/>
      <sz val="11"/>
      <color indexed="39"/>
      <name val="Arial Narrow"/>
    </font>
    <font>
      <sz val="9"/>
      <color indexed="41"/>
      <name val="Arial Narrow"/>
    </font>
    <font>
      <b val="1"/>
      <sz val="11"/>
      <color indexed="41"/>
      <name val="Arial Narrow"/>
    </font>
    <font>
      <sz val="11"/>
      <color indexed="41"/>
      <name val="Arial Narrow"/>
    </font>
    <font>
      <b val="1"/>
      <sz val="10"/>
      <color indexed="41"/>
      <name val="Arial Narrow"/>
    </font>
    <font>
      <b val="1"/>
      <sz val="9"/>
      <color indexed="41"/>
      <name val="Arial Narrow"/>
    </font>
    <font>
      <sz val="10"/>
      <color indexed="8"/>
      <name val="Arial Narrow"/>
    </font>
    <font>
      <b val="1"/>
      <sz val="11"/>
      <color indexed="22"/>
      <name val="Calibri"/>
    </font>
    <font>
      <b val="1"/>
      <sz val="14"/>
      <color indexed="8"/>
      <name val="Calibri"/>
    </font>
    <font>
      <b val="1"/>
      <sz val="9"/>
      <color indexed="45"/>
      <name val="Arial Narrow"/>
    </font>
    <font>
      <b val="1"/>
      <sz val="11"/>
      <color indexed="46"/>
      <name val="Arial Narrow"/>
    </font>
    <font>
      <b val="1"/>
      <sz val="11"/>
      <color indexed="47"/>
      <name val="Arial Narrow"/>
    </font>
    <font>
      <b val="1"/>
      <sz val="11"/>
      <color indexed="45"/>
      <name val="Arial Narrow"/>
    </font>
    <font>
      <b val="1"/>
      <sz val="9"/>
      <color indexed="47"/>
      <name val="Arial Narrow"/>
    </font>
    <font>
      <sz val="9"/>
      <color indexed="48"/>
      <name val="Arial Narrow"/>
    </font>
    <font>
      <sz val="11"/>
      <color indexed="47"/>
      <name val="Arial Narrow"/>
    </font>
    <font>
      <sz val="11"/>
      <color indexed="48"/>
      <name val="Arial Narrow"/>
    </font>
    <font>
      <b val="1"/>
      <sz val="10"/>
      <color indexed="8"/>
      <name val="Calibri"/>
    </font>
    <font>
      <sz val="10"/>
      <color indexed="8"/>
      <name val="Calibri"/>
    </font>
    <font>
      <sz val="10"/>
      <color indexed="50"/>
      <name val="Arial"/>
    </font>
    <font>
      <b val="1"/>
      <sz val="10"/>
      <color indexed="45"/>
      <name val="Arial"/>
    </font>
    <font>
      <sz val="11"/>
      <color indexed="51"/>
      <name val="Arial Narrow"/>
    </font>
    <font>
      <sz val="10"/>
      <color indexed="48"/>
      <name val="Calibri"/>
    </font>
    <font>
      <b val="1"/>
      <sz val="10"/>
      <color indexed="48"/>
      <name val="Calibri"/>
    </font>
    <font>
      <sz val="10"/>
      <color indexed="45"/>
      <name val="Calibri"/>
    </font>
    <font>
      <b val="1"/>
      <sz val="10"/>
      <color indexed="45"/>
      <name val="Calibri"/>
    </font>
    <font>
      <strike val="1"/>
      <sz val="10"/>
      <color indexed="8"/>
      <name val="Calibri"/>
    </font>
    <font>
      <b val="1"/>
      <sz val="10"/>
      <color indexed="50"/>
      <name val="Calibri"/>
    </font>
    <font>
      <sz val="12"/>
      <color indexed="8"/>
      <name val="Helvetica Neue"/>
    </font>
    <font>
      <b val="1"/>
      <sz val="11"/>
      <color indexed="52"/>
      <name val="Calibri"/>
    </font>
    <font>
      <b val="1"/>
      <sz val="16"/>
      <color indexed="8"/>
      <name val="Calibri"/>
    </font>
    <font>
      <b val="1"/>
      <sz val="10"/>
      <color indexed="52"/>
      <name val="Arial"/>
    </font>
    <font>
      <b val="1"/>
      <sz val="12"/>
      <color indexed="8"/>
      <name val="Arial"/>
    </font>
    <font>
      <sz val="10"/>
      <color indexed="8"/>
      <name val="Arial"/>
    </font>
    <font>
      <sz val="9"/>
      <color indexed="52"/>
      <name val="Arial"/>
    </font>
    <font>
      <b val="1"/>
      <sz val="9"/>
      <color indexed="8"/>
      <name val="Arial"/>
    </font>
    <font>
      <b val="1"/>
      <sz val="9"/>
      <color indexed="52"/>
      <name val="Arial"/>
    </font>
    <font>
      <b val="1"/>
      <sz val="10"/>
      <color indexed="8"/>
      <name val="Arial"/>
    </font>
    <font>
      <b val="1"/>
      <sz val="20"/>
      <color indexed="41"/>
      <name val="Calibri"/>
    </font>
    <font>
      <sz val="12"/>
      <color indexed="8"/>
      <name val="Arial"/>
    </font>
    <font>
      <b val="1"/>
      <strike val="1"/>
      <sz val="12"/>
      <color indexed="8"/>
      <name val="Arial"/>
    </font>
    <font>
      <b val="1"/>
      <sz val="16"/>
      <color indexed="8"/>
      <name val="Arial Narrow"/>
    </font>
    <font>
      <b val="1"/>
      <sz val="11"/>
      <color indexed="52"/>
      <name val="Arial Narrow"/>
    </font>
    <font>
      <b val="1"/>
      <sz val="11"/>
      <color indexed="51"/>
      <name val="Arial Narrow"/>
    </font>
    <font>
      <b val="1"/>
      <sz val="11"/>
      <color indexed="50"/>
      <name val="Arial Narrow"/>
    </font>
    <font>
      <b val="1"/>
      <sz val="12"/>
      <color indexed="8"/>
      <name val="Arial Narrow"/>
    </font>
    <font>
      <b val="1"/>
      <sz val="10"/>
      <color indexed="51"/>
      <name val="Arial Narrow"/>
    </font>
    <font>
      <b val="1"/>
      <strike val="1"/>
      <sz val="10"/>
      <color indexed="51"/>
      <name val="Arial Narrow"/>
    </font>
    <font>
      <b val="1"/>
      <strike val="1"/>
      <sz val="10"/>
      <color indexed="8"/>
      <name val="Arial Narrow"/>
    </font>
    <font>
      <b val="1"/>
      <sz val="12"/>
      <color indexed="51"/>
      <name val="Arial Narrow"/>
    </font>
    <font>
      <b val="1"/>
      <sz val="11"/>
      <color indexed="48"/>
      <name val="Arial Narrow"/>
    </font>
    <font>
      <b val="1"/>
      <sz val="10"/>
      <color indexed="48"/>
      <name val="Arial Narrow"/>
    </font>
    <font>
      <b val="1"/>
      <sz val="11"/>
      <color indexed="56"/>
      <name val="Arial Narrow"/>
    </font>
    <font>
      <b val="1"/>
      <sz val="10"/>
      <color indexed="56"/>
      <name val="Arial Narrow"/>
    </font>
    <font>
      <sz val="14"/>
      <color indexed="8"/>
      <name val="Arial Narrow"/>
    </font>
    <font>
      <b val="1"/>
      <sz val="14"/>
      <color indexed="45"/>
      <name val="Arial Narrow"/>
    </font>
    <font>
      <b val="1"/>
      <sz val="10"/>
      <color indexed="50"/>
      <name val="Arial Narrow"/>
    </font>
    <font>
      <sz val="12"/>
      <color indexed="8"/>
      <name val="Arial Narrow"/>
    </font>
    <font>
      <b val="1"/>
      <sz val="11"/>
      <color indexed="44"/>
      <name val="Arial Narrow"/>
    </font>
    <font>
      <b val="1"/>
      <sz val="10"/>
      <color indexed="44"/>
      <name val="Arial Narrow"/>
    </font>
    <font>
      <b val="1"/>
      <sz val="10"/>
      <color indexed="19"/>
      <name val="Arial Narrow"/>
    </font>
    <font>
      <b val="1"/>
      <sz val="10"/>
      <color indexed="52"/>
      <name val="Arial Narrow"/>
    </font>
    <font>
      <strike val="1"/>
      <sz val="11"/>
      <color indexed="51"/>
      <name val="Arial Narrow"/>
    </font>
    <font>
      <b val="1"/>
      <strike val="1"/>
      <sz val="11"/>
      <color indexed="51"/>
      <name val="Arial Narrow"/>
    </font>
    <font>
      <b val="1"/>
      <sz val="12"/>
      <color indexed="50"/>
      <name val="Arial Narrow"/>
    </font>
    <font>
      <b val="1"/>
      <sz val="11"/>
      <color indexed="59"/>
      <name val="Arial Narrow"/>
    </font>
    <font>
      <b val="1"/>
      <sz val="10"/>
      <color indexed="59"/>
      <name val="Arial Narrow"/>
    </font>
    <font>
      <sz val="11"/>
      <color indexed="50"/>
      <name val="Arial Narrow"/>
    </font>
    <font>
      <b val="1"/>
      <sz val="10"/>
      <color indexed="22"/>
      <name val="Arial Narrow"/>
    </font>
    <font>
      <sz val="11"/>
      <color indexed="19"/>
      <name val="Arial Narrow"/>
    </font>
    <font>
      <sz val="11"/>
      <color indexed="56"/>
      <name val="Arial Narrow"/>
    </font>
    <font>
      <b val="1"/>
      <sz val="14"/>
      <color indexed="8"/>
      <name val="Arial"/>
    </font>
    <font>
      <sz val="11"/>
      <color indexed="8"/>
      <name val="Arial"/>
    </font>
    <font>
      <b val="1"/>
      <sz val="11"/>
      <color indexed="8"/>
      <name val="Arial"/>
    </font>
    <font>
      <sz val="9"/>
      <color indexed="50"/>
      <name val="Arial Narrow"/>
    </font>
    <font>
      <sz val="11"/>
      <color indexed="52"/>
      <name val="Arial Narrow"/>
    </font>
    <font>
      <sz val="11"/>
      <color indexed="45"/>
      <name val="Arial Narrow"/>
    </font>
    <font>
      <sz val="11"/>
      <color indexed="50"/>
      <name val="Calibri"/>
    </font>
    <font>
      <sz val="8"/>
      <color indexed="8"/>
      <name val="Arial Narrow"/>
    </font>
    <font>
      <sz val="10"/>
      <color indexed="48"/>
      <name val="Arial Narrow"/>
    </font>
    <font>
      <sz val="10"/>
      <color indexed="45"/>
      <name val="Arial Narrow"/>
    </font>
    <font>
      <b val="1"/>
      <sz val="10"/>
      <color indexed="45"/>
      <name val="Arial Narrow"/>
    </font>
    <font>
      <strike val="1"/>
      <sz val="10"/>
      <color indexed="8"/>
      <name val="Arial Narrow"/>
    </font>
    <font>
      <b val="1"/>
      <sz val="11"/>
      <color indexed="50"/>
      <name val="Calibri"/>
    </font>
    <font>
      <b val="1"/>
      <sz val="12"/>
      <color indexed="8"/>
      <name val="Calibri"/>
    </font>
    <font>
      <b val="1"/>
      <sz val="9"/>
      <color indexed="52"/>
      <name val="Arial Narrow"/>
    </font>
    <font>
      <sz val="10"/>
      <color indexed="48"/>
      <name val="Arial"/>
    </font>
    <font>
      <b val="1"/>
      <sz val="10"/>
      <color indexed="48"/>
      <name val="Arial"/>
    </font>
    <font>
      <sz val="10"/>
      <color indexed="45"/>
      <name val="Arial"/>
    </font>
    <font>
      <sz val="10"/>
      <color indexed="52"/>
      <name val="Arial"/>
    </font>
    <font>
      <b val="1"/>
      <sz val="10"/>
      <color indexed="50"/>
      <name val="Arial"/>
    </font>
    <font>
      <b val="1"/>
      <sz val="9"/>
      <color indexed="15"/>
      <name val="Arial"/>
    </font>
    <font>
      <b val="1"/>
      <sz val="8"/>
      <color indexed="8"/>
      <name val="Arial"/>
    </font>
    <font>
      <sz val="8"/>
      <color indexed="52"/>
      <name val="Arial"/>
    </font>
    <font>
      <b val="1"/>
      <sz val="8"/>
      <color indexed="52"/>
      <name val="Arial"/>
    </font>
    <font>
      <sz val="16"/>
      <color indexed="8"/>
      <name val="Arial Narrow"/>
    </font>
    <font>
      <b val="1"/>
      <sz val="14"/>
      <color indexed="52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28"/>
        <bgColor auto="1"/>
      </patternFill>
    </fill>
    <fill>
      <patternFill patternType="solid">
        <fgColor indexed="29"/>
        <bgColor auto="1"/>
      </patternFill>
    </fill>
    <fill>
      <patternFill patternType="solid">
        <fgColor indexed="30"/>
        <bgColor auto="1"/>
      </patternFill>
    </fill>
    <fill>
      <patternFill patternType="solid">
        <fgColor indexed="31"/>
        <bgColor auto="1"/>
      </patternFill>
    </fill>
    <fill>
      <patternFill patternType="solid">
        <fgColor indexed="27"/>
        <bgColor auto="1"/>
      </patternFill>
    </fill>
    <fill>
      <patternFill patternType="solid">
        <fgColor indexed="33"/>
        <bgColor auto="1"/>
      </patternFill>
    </fill>
    <fill>
      <patternFill patternType="solid">
        <fgColor indexed="34"/>
        <bgColor auto="1"/>
      </patternFill>
    </fill>
    <fill>
      <patternFill patternType="solid">
        <fgColor indexed="35"/>
        <bgColor auto="1"/>
      </patternFill>
    </fill>
    <fill>
      <patternFill patternType="solid">
        <fgColor indexed="36"/>
        <bgColor auto="1"/>
      </patternFill>
    </fill>
    <fill>
      <patternFill patternType="solid">
        <fgColor indexed="37"/>
        <bgColor auto="1"/>
      </patternFill>
    </fill>
    <fill>
      <patternFill patternType="solid">
        <fgColor indexed="38"/>
        <bgColor auto="1"/>
      </patternFill>
    </fill>
    <fill>
      <patternFill patternType="solid">
        <fgColor indexed="40"/>
        <bgColor auto="1"/>
      </patternFill>
    </fill>
    <fill>
      <patternFill patternType="solid">
        <fgColor indexed="42"/>
        <bgColor auto="1"/>
      </patternFill>
    </fill>
    <fill>
      <patternFill patternType="solid">
        <fgColor indexed="43"/>
        <bgColor auto="1"/>
      </patternFill>
    </fill>
    <fill>
      <patternFill patternType="solid">
        <fgColor indexed="44"/>
        <bgColor auto="1"/>
      </patternFill>
    </fill>
    <fill>
      <patternFill patternType="solid">
        <fgColor indexed="53"/>
        <bgColor auto="1"/>
      </patternFill>
    </fill>
    <fill>
      <patternFill patternType="solid">
        <fgColor indexed="54"/>
        <bgColor auto="1"/>
      </patternFill>
    </fill>
    <fill>
      <patternFill patternType="solid">
        <fgColor indexed="55"/>
        <bgColor auto="1"/>
      </patternFill>
    </fill>
    <fill>
      <patternFill patternType="solid">
        <fgColor indexed="57"/>
        <bgColor auto="1"/>
      </patternFill>
    </fill>
    <fill>
      <patternFill patternType="solid">
        <fgColor indexed="58"/>
        <bgColor auto="1"/>
      </patternFill>
    </fill>
    <fill>
      <patternFill patternType="solid">
        <fgColor indexed="25"/>
        <bgColor auto="1"/>
      </patternFill>
    </fill>
    <fill>
      <patternFill patternType="solid">
        <fgColor indexed="60"/>
        <bgColor auto="1"/>
      </patternFill>
    </fill>
  </fills>
  <borders count="75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/>
      <top style="thin">
        <color indexed="8"/>
      </top>
      <bottom style="thin">
        <color indexed="12"/>
      </bottom>
      <diagonal/>
    </border>
    <border>
      <left/>
      <right/>
      <top style="thin">
        <color indexed="8"/>
      </top>
      <bottom style="thin">
        <color indexed="12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/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12"/>
      </left>
      <right/>
      <top/>
      <bottom/>
      <diagonal/>
    </border>
    <border>
      <left/>
      <right style="thin">
        <color indexed="8"/>
      </right>
      <top style="thin">
        <color indexed="12"/>
      </top>
      <bottom style="thin">
        <color indexed="1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/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/>
      <diagonal/>
    </border>
    <border>
      <left style="thin">
        <color indexed="12"/>
      </left>
      <right/>
      <top style="thin">
        <color indexed="12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/>
      <diagonal/>
    </border>
    <border>
      <left style="thin">
        <color indexed="12"/>
      </left>
      <right style="thin">
        <color indexed="8"/>
      </right>
      <top/>
      <bottom/>
      <diagonal/>
    </border>
    <border>
      <left style="thin">
        <color indexed="12"/>
      </left>
      <right style="thin">
        <color indexed="8"/>
      </right>
      <top/>
      <bottom style="thin">
        <color indexed="12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12"/>
      </left>
      <right/>
      <top style="thin">
        <color indexed="12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12"/>
      </right>
      <top style="thin">
        <color indexed="12"/>
      </top>
      <bottom style="medium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medium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medium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ck">
        <color indexed="8"/>
      </bottom>
      <diagonal/>
    </border>
    <border>
      <left style="thin">
        <color indexed="12"/>
      </left>
      <right style="thin">
        <color indexed="8"/>
      </right>
      <top style="thick">
        <color indexed="8"/>
      </top>
      <bottom style="thin">
        <color indexed="12"/>
      </bottom>
      <diagonal/>
    </border>
    <border>
      <left style="thin">
        <color indexed="12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12"/>
      </left>
      <right style="thin">
        <color indexed="12"/>
      </right>
      <top/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ck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12"/>
      </right>
      <top style="thick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ck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ck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308">
    <xf numFmtId="0" fontId="0" applyNumberFormat="0" applyFont="1" applyFill="0" applyBorder="0" applyAlignment="1" applyProtection="0">
      <alignment vertical="bottom"/>
    </xf>
    <xf numFmtId="0" fontId="1" applyNumberFormat="0" applyFont="1" applyFill="0" applyBorder="0" applyAlignment="1" applyProtection="0">
      <alignment horizontal="left" vertical="bottom" wrapText="1"/>
    </xf>
    <xf numFmtId="0" fontId="2" applyNumberFormat="0" applyFont="1" applyFill="0" applyBorder="0" applyAlignment="1" applyProtection="0">
      <alignment horizontal="left" vertical="bottom"/>
    </xf>
    <xf numFmtId="0" fontId="1" fillId="2" applyNumberFormat="0" applyFont="1" applyFill="1" applyBorder="0" applyAlignment="1" applyProtection="0">
      <alignment horizontal="left" vertical="bottom"/>
    </xf>
    <xf numFmtId="0" fontId="1" fillId="3" applyNumberFormat="0" applyFont="1" applyFill="1" applyBorder="0" applyAlignment="1" applyProtection="0">
      <alignment horizontal="left" vertical="bottom"/>
    </xf>
    <xf numFmtId="0" fontId="3" fillId="3" applyNumberFormat="0" applyFont="1" applyFill="1" applyBorder="0" applyAlignment="1" applyProtection="0">
      <alignment horizontal="left" vertical="bottom"/>
    </xf>
    <xf numFmtId="0" fontId="0" applyNumberFormat="1" applyFont="1" applyFill="0" applyBorder="0" applyAlignment="1" applyProtection="0">
      <alignment vertical="bottom"/>
    </xf>
    <xf numFmtId="0" fontId="5" borderId="1" applyNumberFormat="0" applyFont="1" applyFill="0" applyBorder="1" applyAlignment="1" applyProtection="0">
      <alignment vertical="bottom"/>
    </xf>
    <xf numFmtId="1" fontId="6" fillId="4" borderId="1" applyNumberFormat="1" applyFont="1" applyFill="1" applyBorder="1" applyAlignment="1" applyProtection="0">
      <alignment horizontal="left" vertical="bottom"/>
    </xf>
    <xf numFmtId="1" fontId="6" borderId="1" applyNumberFormat="1" applyFont="1" applyFill="0" applyBorder="1" applyAlignment="1" applyProtection="0">
      <alignment horizontal="left" vertical="bottom"/>
    </xf>
    <xf numFmtId="1" fontId="6" fillId="4" borderId="1" applyNumberFormat="1" applyFont="1" applyFill="1" applyBorder="1" applyAlignment="1" applyProtection="0">
      <alignment horizontal="center" vertical="bottom"/>
    </xf>
    <xf numFmtId="1" fontId="7" fillId="4" borderId="1" applyNumberFormat="1" applyFont="1" applyFill="1" applyBorder="1" applyAlignment="1" applyProtection="0">
      <alignment horizontal="left" vertical="bottom"/>
    </xf>
    <xf numFmtId="0" fontId="0" borderId="1" applyNumberFormat="0" applyFont="1" applyFill="0" applyBorder="1" applyAlignment="1" applyProtection="0">
      <alignment vertical="bottom"/>
    </xf>
    <xf numFmtId="0" fontId="8" borderId="1" applyNumberFormat="0" applyFont="1" applyFill="0" applyBorder="1" applyAlignment="1" applyProtection="0">
      <alignment vertical="bottom"/>
    </xf>
    <xf numFmtId="49" fontId="9" fillId="4" borderId="2" applyNumberFormat="1" applyFont="1" applyFill="1" applyBorder="1" applyAlignment="1" applyProtection="0">
      <alignment horizontal="left" vertical="bottom"/>
    </xf>
    <xf numFmtId="0" fontId="0" fillId="4" borderId="2" applyNumberFormat="0" applyFont="1" applyFill="1" applyBorder="1" applyAlignment="1" applyProtection="0">
      <alignment vertical="bottom"/>
    </xf>
    <xf numFmtId="0" fontId="7" fillId="4" borderId="2" applyNumberFormat="0" applyFont="1" applyFill="1" applyBorder="1" applyAlignment="1" applyProtection="0">
      <alignment horizontal="left" vertical="bottom"/>
    </xf>
    <xf numFmtId="0" fontId="9" fillId="4" borderId="2" applyNumberFormat="0" applyFont="1" applyFill="1" applyBorder="1" applyAlignment="1" applyProtection="0">
      <alignment horizontal="left" vertical="bottom"/>
    </xf>
    <xf numFmtId="0" fontId="10" fillId="4" borderId="2" applyNumberFormat="0" applyFont="1" applyFill="1" applyBorder="1" applyAlignment="1" applyProtection="0">
      <alignment vertical="bottom"/>
    </xf>
    <xf numFmtId="0" fontId="6" fillId="4" borderId="2" applyNumberFormat="0" applyFont="1" applyFill="1" applyBorder="1" applyAlignment="1" applyProtection="0">
      <alignment horizontal="left" vertical="bottom"/>
    </xf>
    <xf numFmtId="0" fontId="6" fillId="4" borderId="2" applyNumberFormat="0" applyFont="1" applyFill="1" applyBorder="1" applyAlignment="1" applyProtection="0">
      <alignment vertical="bottom"/>
    </xf>
    <xf numFmtId="0" fontId="7" fillId="4" borderId="2" applyNumberFormat="0" applyFont="1" applyFill="1" applyBorder="1" applyAlignment="1" applyProtection="0">
      <alignment horizontal="center" vertical="bottom"/>
    </xf>
    <xf numFmtId="0" fontId="7" borderId="2" applyNumberFormat="0" applyFont="1" applyFill="0" applyBorder="1" applyAlignment="1" applyProtection="0">
      <alignment vertical="bottom"/>
    </xf>
    <xf numFmtId="0" fontId="11" fillId="4" borderId="2" applyNumberFormat="0" applyFont="1" applyFill="1" applyBorder="1" applyAlignment="1" applyProtection="0">
      <alignment vertical="bottom"/>
    </xf>
    <xf numFmtId="0" fontId="6" borderId="2" applyNumberFormat="0" applyFont="1" applyFill="0" applyBorder="1" applyAlignment="1" applyProtection="0">
      <alignment vertical="bottom"/>
    </xf>
    <xf numFmtId="0" fontId="12" fillId="4" borderId="2" applyNumberFormat="0" applyFont="1" applyFill="1" applyBorder="1" applyAlignment="1" applyProtection="0">
      <alignment horizontal="center" vertical="bottom"/>
    </xf>
    <xf numFmtId="0" fontId="13" fillId="4" borderId="2" applyNumberFormat="0" applyFont="1" applyFill="1" applyBorder="1" applyAlignment="1" applyProtection="0">
      <alignment horizontal="center" vertical="bottom"/>
    </xf>
    <xf numFmtId="59" fontId="6" fillId="4" borderId="2" applyNumberFormat="1" applyFont="1" applyFill="1" applyBorder="1" applyAlignment="1" applyProtection="0">
      <alignment horizontal="center" vertical="bottom"/>
    </xf>
    <xf numFmtId="1" fontId="14" fillId="4" borderId="2" applyNumberFormat="1" applyFont="1" applyFill="1" applyBorder="1" applyAlignment="1" applyProtection="0">
      <alignment vertical="bottom"/>
    </xf>
    <xf numFmtId="0" fontId="8" borderId="2" applyNumberFormat="0" applyFont="1" applyFill="0" applyBorder="1" applyAlignment="1" applyProtection="0">
      <alignment vertical="bottom"/>
    </xf>
    <xf numFmtId="0" fontId="8" fillId="4" borderId="2" applyNumberFormat="0" applyFont="1" applyFill="1" applyBorder="1" applyAlignment="1" applyProtection="0">
      <alignment vertical="bottom"/>
    </xf>
    <xf numFmtId="0" fontId="5" fillId="4" borderId="2" applyNumberFormat="0" applyFont="1" applyFill="1" applyBorder="1" applyAlignment="1" applyProtection="0">
      <alignment vertical="bottom"/>
    </xf>
    <xf numFmtId="0" fontId="5" fillId="4" borderId="2" applyNumberFormat="0" applyFont="1" applyFill="1" applyBorder="1" applyAlignment="1" applyProtection="0">
      <alignment horizontal="center" vertical="bottom"/>
    </xf>
    <xf numFmtId="0" fontId="0" borderId="2" applyNumberFormat="0" applyFont="1" applyFill="0" applyBorder="1" applyAlignment="1" applyProtection="0">
      <alignment vertical="bottom"/>
    </xf>
    <xf numFmtId="49" fontId="8" fillId="4" borderId="3" applyNumberFormat="1" applyFont="1" applyFill="1" applyBorder="1" applyAlignment="1" applyProtection="0">
      <alignment vertical="center" wrapText="1"/>
    </xf>
    <xf numFmtId="49" fontId="5" fillId="4" borderId="4" applyNumberFormat="1" applyFont="1" applyFill="1" applyBorder="1" applyAlignment="1" applyProtection="0">
      <alignment horizontal="left" vertical="top"/>
    </xf>
    <xf numFmtId="49" fontId="5" fillId="4" borderId="5" applyNumberFormat="1" applyFont="1" applyFill="1" applyBorder="1" applyAlignment="1" applyProtection="0">
      <alignment horizontal="left" vertical="top"/>
    </xf>
    <xf numFmtId="49" fontId="15" fillId="4" borderId="5" applyNumberFormat="1" applyFont="1" applyFill="1" applyBorder="1" applyAlignment="1" applyProtection="0">
      <alignment vertical="top"/>
    </xf>
    <xf numFmtId="49" fontId="5" fillId="4" borderId="5" applyNumberFormat="1" applyFont="1" applyFill="1" applyBorder="1" applyAlignment="1" applyProtection="0">
      <alignment horizontal="center" vertical="top" wrapText="1"/>
    </xf>
    <xf numFmtId="49" fontId="5" fillId="4" borderId="5" applyNumberFormat="1" applyFont="1" applyFill="1" applyBorder="1" applyAlignment="1" applyProtection="0">
      <alignment horizontal="left" vertical="top" wrapText="1"/>
    </xf>
    <xf numFmtId="49" fontId="8" fillId="4" borderId="5" applyNumberFormat="1" applyFont="1" applyFill="1" applyBorder="1" applyAlignment="1" applyProtection="0">
      <alignment horizontal="center" vertical="top" wrapText="1"/>
    </xf>
    <xf numFmtId="49" fontId="16" fillId="4" borderId="5" applyNumberFormat="1" applyFont="1" applyFill="1" applyBorder="1" applyAlignment="1" applyProtection="0">
      <alignment vertical="top" wrapText="1"/>
    </xf>
    <xf numFmtId="49" fontId="5" fillId="4" borderId="4" applyNumberFormat="1" applyFont="1" applyFill="1" applyBorder="1" applyAlignment="1" applyProtection="0">
      <alignment horizontal="left" vertical="top" wrapText="1"/>
    </xf>
    <xf numFmtId="49" fontId="17" fillId="4" borderId="5" applyNumberFormat="1" applyFont="1" applyFill="1" applyBorder="1" applyAlignment="1" applyProtection="0">
      <alignment horizontal="center" vertical="top" wrapText="1"/>
    </xf>
    <xf numFmtId="49" fontId="18" fillId="4" borderId="5" applyNumberFormat="1" applyFont="1" applyFill="1" applyBorder="1" applyAlignment="1" applyProtection="0">
      <alignment horizontal="center" vertical="top" wrapText="1"/>
    </xf>
    <xf numFmtId="49" fontId="14" fillId="4" borderId="4" applyNumberFormat="1" applyFont="1" applyFill="1" applyBorder="1" applyAlignment="1" applyProtection="0">
      <alignment horizontal="center" vertical="top" wrapText="1"/>
    </xf>
    <xf numFmtId="49" fontId="5" fillId="4" borderId="4" applyNumberFormat="1" applyFont="1" applyFill="1" applyBorder="1" applyAlignment="1" applyProtection="0">
      <alignment horizontal="center" vertical="top"/>
    </xf>
    <xf numFmtId="49" fontId="8" fillId="5" borderId="4" applyNumberFormat="1" applyFont="1" applyFill="1" applyBorder="1" applyAlignment="1" applyProtection="0">
      <alignment horizontal="center" vertical="top" wrapText="1"/>
    </xf>
    <xf numFmtId="49" fontId="8" fillId="6" borderId="4" applyNumberFormat="1" applyFont="1" applyFill="1" applyBorder="1" applyAlignment="1" applyProtection="0">
      <alignment horizontal="center" vertical="top" wrapText="1"/>
    </xf>
    <xf numFmtId="49" fontId="8" fillId="6" borderId="5" applyNumberFormat="1" applyFont="1" applyFill="1" applyBorder="1" applyAlignment="1" applyProtection="0">
      <alignment horizontal="center" vertical="top" wrapText="1"/>
    </xf>
    <xf numFmtId="49" fontId="8" fillId="7" borderId="4" applyNumberFormat="1" applyFont="1" applyFill="1" applyBorder="1" applyAlignment="1" applyProtection="0">
      <alignment horizontal="center" vertical="top" wrapText="1"/>
    </xf>
    <xf numFmtId="49" fontId="5" fillId="6" borderId="5" applyNumberFormat="1" applyFont="1" applyFill="1" applyBorder="1" applyAlignment="1" applyProtection="0">
      <alignment horizontal="center" vertical="top" wrapText="1"/>
    </xf>
    <xf numFmtId="49" fontId="14" fillId="4" borderId="5" applyNumberFormat="1" applyFont="1" applyFill="1" applyBorder="1" applyAlignment="1" applyProtection="0">
      <alignment horizontal="left" vertical="top" wrapText="1"/>
    </xf>
    <xf numFmtId="49" fontId="14" fillId="8" borderId="5" applyNumberFormat="1" applyFont="1" applyFill="1" applyBorder="1" applyAlignment="1" applyProtection="0">
      <alignment horizontal="center" vertical="top" wrapText="1"/>
    </xf>
    <xf numFmtId="49" fontId="19" fillId="9" borderId="4" applyNumberFormat="1" applyFont="1" applyFill="1" applyBorder="1" applyAlignment="1" applyProtection="0">
      <alignment vertical="bottom" wrapText="1"/>
    </xf>
    <xf numFmtId="0" fontId="5" fillId="9" borderId="4" applyNumberFormat="0" applyFont="1" applyFill="1" applyBorder="1" applyAlignment="1" applyProtection="0">
      <alignment horizontal="left" vertical="top" wrapText="1"/>
    </xf>
    <xf numFmtId="0" fontId="0" fillId="9" borderId="4" applyNumberFormat="0" applyFont="1" applyFill="1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8" borderId="3" applyNumberFormat="1" applyFont="1" applyFill="0" applyBorder="1" applyAlignment="1" applyProtection="0">
      <alignment vertical="bottom"/>
    </xf>
    <xf numFmtId="1" fontId="6" fillId="4" borderId="4" applyNumberFormat="1" applyFont="1" applyFill="1" applyBorder="1" applyAlignment="1" applyProtection="0">
      <alignment horizontal="left" vertical="bottom"/>
    </xf>
    <xf numFmtId="0" fontId="7" fillId="4" borderId="4" applyNumberFormat="1" applyFont="1" applyFill="1" applyBorder="1" applyAlignment="1" applyProtection="0">
      <alignment horizontal="left" vertical="bottom"/>
    </xf>
    <xf numFmtId="49" fontId="7" fillId="4" borderId="7" applyNumberFormat="1" applyFont="1" applyFill="1" applyBorder="1" applyAlignment="1" applyProtection="0">
      <alignment horizontal="left" vertical="bottom"/>
    </xf>
    <xf numFmtId="49" fontId="20" fillId="4" borderId="7" applyNumberFormat="1" applyFont="1" applyFill="1" applyBorder="1" applyAlignment="1" applyProtection="0">
      <alignment vertical="bottom"/>
    </xf>
    <xf numFmtId="0" fontId="6" fillId="4" borderId="7" applyNumberFormat="1" applyFont="1" applyFill="1" applyBorder="1" applyAlignment="1" applyProtection="0">
      <alignment horizontal="center" vertical="bottom"/>
    </xf>
    <xf numFmtId="49" fontId="6" fillId="4" borderId="7" applyNumberFormat="1" applyFont="1" applyFill="1" applyBorder="1" applyAlignment="1" applyProtection="0">
      <alignment horizontal="left" vertical="bottom"/>
    </xf>
    <xf numFmtId="49" fontId="7" fillId="4" borderId="7" applyNumberFormat="1" applyFont="1" applyFill="1" applyBorder="1" applyAlignment="1" applyProtection="0">
      <alignment horizontal="center" vertical="bottom"/>
    </xf>
    <xf numFmtId="49" fontId="7" borderId="7" applyNumberFormat="1" applyFont="1" applyFill="0" applyBorder="1" applyAlignment="1" applyProtection="0">
      <alignment horizontal="center" vertical="bottom"/>
    </xf>
    <xf numFmtId="0" fontId="11" fillId="4" borderId="7" applyNumberFormat="0" applyFont="1" applyFill="1" applyBorder="1" applyAlignment="1" applyProtection="0">
      <alignment vertical="bottom"/>
    </xf>
    <xf numFmtId="49" fontId="7" borderId="4" applyNumberFormat="1" applyFont="1" applyFill="0" applyBorder="1" applyAlignment="1" applyProtection="0">
      <alignment horizontal="left" vertical="bottom"/>
    </xf>
    <xf numFmtId="0" fontId="21" fillId="4" borderId="7" applyNumberFormat="1" applyFont="1" applyFill="1" applyBorder="1" applyAlignment="1" applyProtection="0">
      <alignment horizontal="center" vertical="bottom"/>
    </xf>
    <xf numFmtId="0" fontId="13" fillId="4" borderId="7" applyNumberFormat="1" applyFont="1" applyFill="1" applyBorder="1" applyAlignment="1" applyProtection="0">
      <alignment horizontal="center" vertical="bottom"/>
    </xf>
    <xf numFmtId="49" fontId="7" borderId="7" applyNumberFormat="1" applyFont="1" applyFill="0" applyBorder="1" applyAlignment="1" applyProtection="0">
      <alignment horizontal="left" vertical="bottom"/>
    </xf>
    <xf numFmtId="59" fontId="14" fillId="4" borderId="7" applyNumberFormat="1" applyFont="1" applyFill="1" applyBorder="1" applyAlignment="1" applyProtection="0">
      <alignment horizontal="center" vertical="bottom"/>
    </xf>
    <xf numFmtId="59" fontId="14" fillId="4" borderId="4" applyNumberFormat="1" applyFont="1" applyFill="1" applyBorder="1" applyAlignment="1" applyProtection="0">
      <alignment horizontal="center" vertical="bottom"/>
    </xf>
    <xf numFmtId="49" fontId="8" fillId="5" borderId="4" applyNumberFormat="1" applyFont="1" applyFill="1" applyBorder="1" applyAlignment="1" applyProtection="0">
      <alignment horizontal="center" vertical="bottom"/>
    </xf>
    <xf numFmtId="0" fontId="8" fillId="6" borderId="4" applyNumberFormat="0" applyFont="1" applyFill="1" applyBorder="1" applyAlignment="1" applyProtection="0">
      <alignment horizontal="center" vertical="bottom"/>
    </xf>
    <xf numFmtId="49" fontId="8" fillId="6" borderId="7" applyNumberFormat="1" applyFont="1" applyFill="1" applyBorder="1" applyAlignment="1" applyProtection="0">
      <alignment horizontal="center" vertical="bottom"/>
    </xf>
    <xf numFmtId="49" fontId="8" fillId="7" borderId="4" applyNumberFormat="1" applyFont="1" applyFill="1" applyBorder="1" applyAlignment="1" applyProtection="0">
      <alignment horizontal="center" vertical="bottom"/>
    </xf>
    <xf numFmtId="0" fontId="6" borderId="7" applyNumberFormat="1" applyFont="1" applyFill="0" applyBorder="1" applyAlignment="1" applyProtection="0">
      <alignment horizontal="center" vertical="bottom"/>
    </xf>
    <xf numFmtId="49" fontId="5" fillId="6" borderId="7" applyNumberFormat="1" applyFont="1" applyFill="1" applyBorder="1" applyAlignment="1" applyProtection="0">
      <alignment horizontal="center" vertical="bottom"/>
    </xf>
    <xf numFmtId="0" fontId="5" fillId="6" borderId="7" applyNumberFormat="0" applyFont="1" applyFill="1" applyBorder="1" applyAlignment="1" applyProtection="0">
      <alignment horizontal="center" vertical="bottom"/>
    </xf>
    <xf numFmtId="49" fontId="8" fillId="4" borderId="7" applyNumberFormat="1" applyFont="1" applyFill="1" applyBorder="1" applyAlignment="1" applyProtection="0">
      <alignment horizontal="left" vertical="bottom" wrapText="1"/>
    </xf>
    <xf numFmtId="49" fontId="5" fillId="8" borderId="7" applyNumberFormat="1" applyFont="1" applyFill="1" applyBorder="1" applyAlignment="1" applyProtection="0">
      <alignment horizontal="center" vertical="bottom" wrapText="1"/>
    </xf>
    <xf numFmtId="49" fontId="22" borderId="4" applyNumberFormat="1" applyFont="1" applyFill="0" applyBorder="1" applyAlignment="1" applyProtection="0">
      <alignment vertical="bottom"/>
    </xf>
    <xf numFmtId="0" fontId="7" borderId="4" applyNumberFormat="0" applyFont="1" applyFill="0" applyBorder="1" applyAlignment="1" applyProtection="0">
      <alignment horizontal="left" vertical="bottom"/>
    </xf>
    <xf numFmtId="0" fontId="0" borderId="4" applyNumberFormat="0" applyFont="1" applyFill="0" applyBorder="1" applyAlignment="1" applyProtection="0">
      <alignment vertical="bottom"/>
    </xf>
    <xf numFmtId="49" fontId="7" fillId="4" borderId="4" applyNumberFormat="1" applyFont="1" applyFill="1" applyBorder="1" applyAlignment="1" applyProtection="0">
      <alignment horizontal="left" vertical="bottom"/>
    </xf>
    <xf numFmtId="49" fontId="20" fillId="4" borderId="4" applyNumberFormat="1" applyFont="1" applyFill="1" applyBorder="1" applyAlignment="1" applyProtection="0">
      <alignment vertical="bottom"/>
    </xf>
    <xf numFmtId="0" fontId="6" fillId="4" borderId="4" applyNumberFormat="1" applyFont="1" applyFill="1" applyBorder="1" applyAlignment="1" applyProtection="0">
      <alignment horizontal="center" vertical="bottom"/>
    </xf>
    <xf numFmtId="49" fontId="6" fillId="4" borderId="4" applyNumberFormat="1" applyFont="1" applyFill="1" applyBorder="1" applyAlignment="1" applyProtection="0">
      <alignment horizontal="left" vertical="bottom"/>
    </xf>
    <xf numFmtId="49" fontId="7" fillId="4" borderId="4" applyNumberFormat="1" applyFont="1" applyFill="1" applyBorder="1" applyAlignment="1" applyProtection="0">
      <alignment horizontal="center" vertical="bottom"/>
    </xf>
    <xf numFmtId="49" fontId="7" borderId="4" applyNumberFormat="1" applyFont="1" applyFill="0" applyBorder="1" applyAlignment="1" applyProtection="0">
      <alignment horizontal="center" vertical="bottom"/>
    </xf>
    <xf numFmtId="0" fontId="11" fillId="4" borderId="4" applyNumberFormat="0" applyFont="1" applyFill="1" applyBorder="1" applyAlignment="1" applyProtection="0">
      <alignment vertical="bottom"/>
    </xf>
    <xf numFmtId="0" fontId="21" fillId="4" borderId="4" applyNumberFormat="0" applyFont="1" applyFill="1" applyBorder="1" applyAlignment="1" applyProtection="0">
      <alignment horizontal="center" vertical="bottom"/>
    </xf>
    <xf numFmtId="0" fontId="13" fillId="4" borderId="4" applyNumberFormat="0" applyFont="1" applyFill="1" applyBorder="1" applyAlignment="1" applyProtection="0">
      <alignment horizontal="center" vertical="bottom"/>
    </xf>
    <xf numFmtId="49" fontId="8" fillId="6" borderId="4" applyNumberFormat="1" applyFont="1" applyFill="1" applyBorder="1" applyAlignment="1" applyProtection="0">
      <alignment horizontal="center" vertical="bottom"/>
    </xf>
    <xf numFmtId="0" fontId="6" borderId="4" applyNumberFormat="1" applyFont="1" applyFill="0" applyBorder="1" applyAlignment="1" applyProtection="0">
      <alignment horizontal="center" vertical="bottom"/>
    </xf>
    <xf numFmtId="49" fontId="5" fillId="6" borderId="4" applyNumberFormat="1" applyFont="1" applyFill="1" applyBorder="1" applyAlignment="1" applyProtection="0">
      <alignment horizontal="center" vertical="bottom"/>
    </xf>
    <xf numFmtId="0" fontId="5" fillId="6" borderId="4" applyNumberFormat="0" applyFont="1" applyFill="1" applyBorder="1" applyAlignment="1" applyProtection="0">
      <alignment horizontal="center" vertical="bottom"/>
    </xf>
    <xf numFmtId="49" fontId="8" fillId="4" borderId="4" applyNumberFormat="1" applyFont="1" applyFill="1" applyBorder="1" applyAlignment="1" applyProtection="0">
      <alignment horizontal="left" vertical="bottom" wrapText="1"/>
    </xf>
    <xf numFmtId="49" fontId="5" fillId="8" borderId="4" applyNumberFormat="1" applyFont="1" applyFill="1" applyBorder="1" applyAlignment="1" applyProtection="0">
      <alignment horizontal="center" vertical="bottom" wrapText="1"/>
    </xf>
    <xf numFmtId="0" fontId="21" fillId="4" borderId="4" applyNumberFormat="1" applyFont="1" applyFill="1" applyBorder="1" applyAlignment="1" applyProtection="0">
      <alignment horizontal="center" vertical="bottom"/>
    </xf>
    <xf numFmtId="0" fontId="13" fillId="4" borderId="4" applyNumberFormat="1" applyFont="1" applyFill="1" applyBorder="1" applyAlignment="1" applyProtection="0">
      <alignment horizontal="center" vertical="bottom"/>
    </xf>
    <xf numFmtId="0" fontId="0" borderId="1" applyNumberFormat="1" applyFont="1" applyFill="0" applyBorder="1" applyAlignment="1" applyProtection="0">
      <alignment vertical="bottom"/>
    </xf>
    <xf numFmtId="49" fontId="11" fillId="4" borderId="4" applyNumberFormat="1" applyFont="1" applyFill="1" applyBorder="1" applyAlignment="1" applyProtection="0">
      <alignment vertical="bottom"/>
    </xf>
    <xf numFmtId="59" fontId="14" fillId="4" borderId="4" applyNumberFormat="1" applyFont="1" applyFill="1" applyBorder="1" applyAlignment="1" applyProtection="0">
      <alignment horizontal="left" vertical="bottom"/>
    </xf>
    <xf numFmtId="59" fontId="14" fillId="7" borderId="4" applyNumberFormat="1" applyFont="1" applyFill="1" applyBorder="1" applyAlignment="1" applyProtection="0">
      <alignment horizontal="center" vertical="bottom"/>
    </xf>
    <xf numFmtId="0" fontId="22" borderId="4" applyNumberFormat="0" applyFont="1" applyFill="0" applyBorder="1" applyAlignment="1" applyProtection="0">
      <alignment vertical="bottom"/>
    </xf>
    <xf numFmtId="59" fontId="14" fillId="4" borderId="4" applyNumberFormat="1" applyFont="1" applyFill="1" applyBorder="1" applyAlignment="1" applyProtection="0">
      <alignment vertical="bottom"/>
    </xf>
    <xf numFmtId="59" fontId="23" fillId="4" borderId="4" applyNumberFormat="1" applyFont="1" applyFill="1" applyBorder="1" applyAlignment="1" applyProtection="0">
      <alignment horizontal="left" vertical="bottom"/>
    </xf>
    <xf numFmtId="49" fontId="8" fillId="10" borderId="4" applyNumberFormat="1" applyFont="1" applyFill="1" applyBorder="1" applyAlignment="1" applyProtection="0">
      <alignment horizontal="center" vertical="bottom"/>
    </xf>
    <xf numFmtId="49" fontId="11" fillId="4" borderId="4" applyNumberFormat="1" applyFont="1" applyFill="1" applyBorder="1" applyAlignment="1" applyProtection="0">
      <alignment horizontal="left" vertical="bottom"/>
    </xf>
    <xf numFmtId="59" fontId="14" fillId="11" borderId="4" applyNumberFormat="1" applyFont="1" applyFill="1" applyBorder="1" applyAlignment="1" applyProtection="0">
      <alignment horizontal="center" vertical="bottom"/>
    </xf>
    <xf numFmtId="49" fontId="14" fillId="11" borderId="4" applyNumberFormat="1" applyFont="1" applyFill="1" applyBorder="1" applyAlignment="1" applyProtection="0">
      <alignment horizontal="left" vertical="bottom"/>
    </xf>
    <xf numFmtId="49" fontId="14" fillId="4" borderId="8" applyNumberFormat="1" applyFont="1" applyFill="1" applyBorder="1" applyAlignment="1" applyProtection="0">
      <alignment vertical="bottom"/>
    </xf>
    <xf numFmtId="59" fontId="14" fillId="4" borderId="9" applyNumberFormat="1" applyFont="1" applyFill="1" applyBorder="1" applyAlignment="1" applyProtection="0">
      <alignment vertical="bottom"/>
    </xf>
    <xf numFmtId="59" fontId="14" fillId="4" borderId="10" applyNumberFormat="1" applyFont="1" applyFill="1" applyBorder="1" applyAlignment="1" applyProtection="0">
      <alignment vertical="bottom"/>
    </xf>
    <xf numFmtId="0" fontId="21" fillId="12" borderId="4" applyNumberFormat="0" applyFont="1" applyFill="1" applyBorder="1" applyAlignment="1" applyProtection="0">
      <alignment horizontal="center" vertical="bottom"/>
    </xf>
    <xf numFmtId="49" fontId="14" fillId="4" borderId="4" applyNumberFormat="1" applyFont="1" applyFill="1" applyBorder="1" applyAlignment="1" applyProtection="0">
      <alignment horizontal="center" vertical="bottom"/>
    </xf>
    <xf numFmtId="49" fontId="7" borderId="4" applyNumberFormat="1" applyFont="1" applyFill="0" applyBorder="1" applyAlignment="1" applyProtection="0">
      <alignment vertical="bottom"/>
    </xf>
    <xf numFmtId="0" fontId="7" fillId="4" borderId="4" applyNumberFormat="0" applyFont="1" applyFill="1" applyBorder="1" applyAlignment="1" applyProtection="0">
      <alignment horizontal="left" vertical="bottom"/>
    </xf>
    <xf numFmtId="59" fontId="23" fillId="4" borderId="4" applyNumberFormat="1" applyFont="1" applyFill="1" applyBorder="1" applyAlignment="1" applyProtection="0">
      <alignment horizontal="center" vertical="bottom"/>
    </xf>
    <xf numFmtId="49" fontId="25" borderId="4" applyNumberFormat="1" applyFont="1" applyFill="0" applyBorder="1" applyAlignment="1" applyProtection="0">
      <alignment vertical="bottom"/>
    </xf>
    <xf numFmtId="49" fontId="26" borderId="4" applyNumberFormat="1" applyFont="1" applyFill="0" applyBorder="1" applyAlignment="1" applyProtection="0">
      <alignment vertical="bottom"/>
    </xf>
    <xf numFmtId="49" fontId="7" fillId="13" borderId="4" applyNumberFormat="1" applyFont="1" applyFill="1" applyBorder="1" applyAlignment="1" applyProtection="0">
      <alignment horizontal="left" vertical="bottom"/>
    </xf>
    <xf numFmtId="49" fontId="7" fillId="14" borderId="4" applyNumberFormat="1" applyFont="1" applyFill="1" applyBorder="1" applyAlignment="1" applyProtection="0">
      <alignment horizontal="left" vertical="bottom"/>
    </xf>
    <xf numFmtId="49" fontId="8" fillId="5" borderId="11" applyNumberFormat="1" applyFont="1" applyFill="1" applyBorder="1" applyAlignment="1" applyProtection="0">
      <alignment horizontal="center" vertical="bottom"/>
    </xf>
    <xf numFmtId="0" fontId="8" fillId="6" borderId="12" applyNumberFormat="0" applyFont="1" applyFill="1" applyBorder="1" applyAlignment="1" applyProtection="0">
      <alignment horizontal="center" vertical="bottom"/>
    </xf>
    <xf numFmtId="1" fontId="6" fillId="13" borderId="4" applyNumberFormat="1" applyFont="1" applyFill="1" applyBorder="1" applyAlignment="1" applyProtection="0">
      <alignment horizontal="left" vertical="bottom"/>
    </xf>
    <xf numFmtId="0" fontId="7" fillId="13" borderId="4" applyNumberFormat="1" applyFont="1" applyFill="1" applyBorder="1" applyAlignment="1" applyProtection="0">
      <alignment horizontal="left" vertical="bottom"/>
    </xf>
    <xf numFmtId="49" fontId="20" fillId="13" borderId="4" applyNumberFormat="1" applyFont="1" applyFill="1" applyBorder="1" applyAlignment="1" applyProtection="0">
      <alignment vertical="bottom"/>
    </xf>
    <xf numFmtId="0" fontId="6" fillId="13" borderId="4" applyNumberFormat="1" applyFont="1" applyFill="1" applyBorder="1" applyAlignment="1" applyProtection="0">
      <alignment horizontal="center" vertical="bottom"/>
    </xf>
    <xf numFmtId="49" fontId="6" fillId="13" borderId="4" applyNumberFormat="1" applyFont="1" applyFill="1" applyBorder="1" applyAlignment="1" applyProtection="0">
      <alignment horizontal="left" vertical="bottom"/>
    </xf>
    <xf numFmtId="49" fontId="7" fillId="13" borderId="4" applyNumberFormat="1" applyFont="1" applyFill="1" applyBorder="1" applyAlignment="1" applyProtection="0">
      <alignment horizontal="center" vertical="bottom"/>
    </xf>
    <xf numFmtId="0" fontId="11" fillId="13" borderId="4" applyNumberFormat="0" applyFont="1" applyFill="1" applyBorder="1" applyAlignment="1" applyProtection="0">
      <alignment vertical="bottom"/>
    </xf>
    <xf numFmtId="0" fontId="21" fillId="13" borderId="4" applyNumberFormat="1" applyFont="1" applyFill="1" applyBorder="1" applyAlignment="1" applyProtection="0">
      <alignment horizontal="center" vertical="bottom"/>
    </xf>
    <xf numFmtId="0" fontId="13" fillId="13" borderId="4" applyNumberFormat="1" applyFont="1" applyFill="1" applyBorder="1" applyAlignment="1" applyProtection="0">
      <alignment horizontal="center" vertical="bottom"/>
    </xf>
    <xf numFmtId="49" fontId="14" fillId="13" borderId="4" applyNumberFormat="1" applyFont="1" applyFill="1" applyBorder="1" applyAlignment="1" applyProtection="0">
      <alignment horizontal="left" vertical="bottom"/>
    </xf>
    <xf numFmtId="59" fontId="14" fillId="13" borderId="4" applyNumberFormat="1" applyFont="1" applyFill="1" applyBorder="1" applyAlignment="1" applyProtection="0">
      <alignment horizontal="center" vertical="bottom"/>
    </xf>
    <xf numFmtId="0" fontId="5" fillId="8" borderId="4" applyNumberFormat="0" applyFont="1" applyFill="1" applyBorder="1" applyAlignment="1" applyProtection="0">
      <alignment horizontal="center" vertical="bottom" wrapText="1"/>
    </xf>
    <xf numFmtId="0" fontId="7" fillId="13" borderId="4" applyNumberFormat="0" applyFont="1" applyFill="1" applyBorder="1" applyAlignment="1" applyProtection="0">
      <alignment horizontal="left" vertical="bottom"/>
    </xf>
    <xf numFmtId="49" fontId="14" fillId="4" borderId="4" applyNumberFormat="1" applyFont="1" applyFill="1" applyBorder="1" applyAlignment="1" applyProtection="0">
      <alignment horizontal="left" vertical="bottom"/>
    </xf>
    <xf numFmtId="0" fontId="7" borderId="4" applyNumberFormat="0" applyFont="1" applyFill="0" applyBorder="1" applyAlignment="1" applyProtection="0">
      <alignment vertical="bottom"/>
    </xf>
    <xf numFmtId="0" fontId="11" fillId="4" borderId="4" applyNumberFormat="0" applyFont="1" applyFill="1" applyBorder="1" applyAlignment="1" applyProtection="0">
      <alignment horizontal="left" vertical="bottom"/>
    </xf>
    <xf numFmtId="49" fontId="11" fillId="13" borderId="4" applyNumberFormat="1" applyFont="1" applyFill="1" applyBorder="1" applyAlignment="1" applyProtection="0">
      <alignment vertical="bottom"/>
    </xf>
    <xf numFmtId="49" fontId="16" borderId="3" applyNumberFormat="1" applyFont="1" applyFill="0" applyBorder="1" applyAlignment="1" applyProtection="0">
      <alignment vertical="bottom"/>
    </xf>
    <xf numFmtId="1" fontId="13" fillId="4" borderId="4" applyNumberFormat="1" applyFont="1" applyFill="1" applyBorder="1" applyAlignment="1" applyProtection="0">
      <alignment horizontal="left" vertical="bottom"/>
    </xf>
    <xf numFmtId="0" fontId="11" fillId="4" borderId="4" applyNumberFormat="1" applyFont="1" applyFill="1" applyBorder="1" applyAlignment="1" applyProtection="0">
      <alignment horizontal="left" vertical="bottom"/>
    </xf>
    <xf numFmtId="49" fontId="13" fillId="4" borderId="4" applyNumberFormat="1" applyFont="1" applyFill="1" applyBorder="1" applyAlignment="1" applyProtection="0">
      <alignment vertical="bottom"/>
    </xf>
    <xf numFmtId="49" fontId="13" fillId="4" borderId="4" applyNumberFormat="1" applyFont="1" applyFill="1" applyBorder="1" applyAlignment="1" applyProtection="0">
      <alignment horizontal="center" vertical="bottom"/>
    </xf>
    <xf numFmtId="49" fontId="13" fillId="4" borderId="4" applyNumberFormat="1" applyFont="1" applyFill="1" applyBorder="1" applyAlignment="1" applyProtection="0">
      <alignment horizontal="left" vertical="bottom"/>
    </xf>
    <xf numFmtId="49" fontId="11" fillId="4" borderId="4" applyNumberFormat="1" applyFont="1" applyFill="1" applyBorder="1" applyAlignment="1" applyProtection="0">
      <alignment horizontal="center" vertical="bottom"/>
    </xf>
    <xf numFmtId="49" fontId="11" borderId="4" applyNumberFormat="1" applyFont="1" applyFill="0" applyBorder="1" applyAlignment="1" applyProtection="0">
      <alignment horizontal="center" vertical="bottom"/>
    </xf>
    <xf numFmtId="49" fontId="11" borderId="4" applyNumberFormat="1" applyFont="1" applyFill="0" applyBorder="1" applyAlignment="1" applyProtection="0">
      <alignment horizontal="left" vertical="bottom"/>
    </xf>
    <xf numFmtId="59" fontId="27" fillId="4" borderId="4" applyNumberFormat="1" applyFont="1" applyFill="1" applyBorder="1" applyAlignment="1" applyProtection="0">
      <alignment horizontal="center" vertical="bottom"/>
    </xf>
    <xf numFmtId="0" fontId="11" borderId="4" applyNumberFormat="0" applyFont="1" applyFill="0" applyBorder="1" applyAlignment="1" applyProtection="0">
      <alignment horizontal="left" vertical="bottom"/>
    </xf>
    <xf numFmtId="49" fontId="5" fillId="8" borderId="4" applyNumberFormat="1" applyFont="1" applyFill="1" applyBorder="1" applyAlignment="1" applyProtection="0">
      <alignment horizontal="left" vertical="bottom" wrapText="1"/>
    </xf>
    <xf numFmtId="49" fontId="6" fillId="4" borderId="4" applyNumberFormat="1" applyFont="1" applyFill="1" applyBorder="1" applyAlignment="1" applyProtection="0">
      <alignment vertical="bottom"/>
    </xf>
    <xf numFmtId="49" fontId="11" fillId="13" borderId="4" applyNumberFormat="1" applyFont="1" applyFill="1" applyBorder="1" applyAlignment="1" applyProtection="0">
      <alignment horizontal="left" vertical="bottom"/>
    </xf>
    <xf numFmtId="0" fontId="21" fillId="15" borderId="4" applyNumberFormat="0" applyFont="1" applyFill="1" applyBorder="1" applyAlignment="1" applyProtection="0">
      <alignment horizontal="center" vertical="bottom"/>
    </xf>
    <xf numFmtId="59" fontId="14" fillId="13" borderId="4" applyNumberFormat="1" applyFont="1" applyFill="1" applyBorder="1" applyAlignment="1" applyProtection="0">
      <alignment horizontal="left" vertical="bottom"/>
    </xf>
    <xf numFmtId="59" fontId="23" fillId="13" borderId="4" applyNumberFormat="1" applyFont="1" applyFill="1" applyBorder="1" applyAlignment="1" applyProtection="0">
      <alignment horizontal="center" vertical="bottom"/>
    </xf>
    <xf numFmtId="49" fontId="27" fillId="4" borderId="4" applyNumberFormat="1" applyFont="1" applyFill="1" applyBorder="1" applyAlignment="1" applyProtection="0">
      <alignment horizontal="left" vertical="bottom"/>
    </xf>
    <xf numFmtId="49" fontId="16" fillId="5" borderId="4" applyNumberFormat="1" applyFont="1" applyFill="1" applyBorder="1" applyAlignment="1" applyProtection="0">
      <alignment horizontal="center" vertical="bottom"/>
    </xf>
    <xf numFmtId="0" fontId="16" fillId="6" borderId="4" applyNumberFormat="0" applyFont="1" applyFill="1" applyBorder="1" applyAlignment="1" applyProtection="0">
      <alignment horizontal="center" vertical="bottom"/>
    </xf>
    <xf numFmtId="49" fontId="16" fillId="6" borderId="4" applyNumberFormat="1" applyFont="1" applyFill="1" applyBorder="1" applyAlignment="1" applyProtection="0">
      <alignment horizontal="center" vertical="bottom"/>
    </xf>
    <xf numFmtId="49" fontId="16" fillId="7" borderId="4" applyNumberFormat="1" applyFont="1" applyFill="1" applyBorder="1" applyAlignment="1" applyProtection="0">
      <alignment horizontal="center" vertical="bottom"/>
    </xf>
    <xf numFmtId="0" fontId="13" borderId="4" applyNumberFormat="1" applyFont="1" applyFill="0" applyBorder="1" applyAlignment="1" applyProtection="0">
      <alignment horizontal="center" vertical="bottom"/>
    </xf>
    <xf numFmtId="0" fontId="18" fillId="6" borderId="4" applyNumberFormat="0" applyFont="1" applyFill="1" applyBorder="1" applyAlignment="1" applyProtection="0">
      <alignment horizontal="center" vertical="bottom"/>
    </xf>
    <xf numFmtId="49" fontId="16" fillId="4" borderId="4" applyNumberFormat="1" applyFont="1" applyFill="1" applyBorder="1" applyAlignment="1" applyProtection="0">
      <alignment horizontal="left" vertical="bottom" wrapText="1"/>
    </xf>
    <xf numFmtId="49" fontId="18" fillId="8" borderId="4" applyNumberFormat="1" applyFont="1" applyFill="1" applyBorder="1" applyAlignment="1" applyProtection="0">
      <alignment horizontal="center" vertical="bottom" wrapText="1"/>
    </xf>
    <xf numFmtId="49" fontId="28" borderId="4" applyNumberFormat="1" applyFont="1" applyFill="0" applyBorder="1" applyAlignment="1" applyProtection="0">
      <alignment vertical="bottom"/>
    </xf>
    <xf numFmtId="49" fontId="8" fillId="6" borderId="12" applyNumberFormat="1" applyFont="1" applyFill="1" applyBorder="1" applyAlignment="1" applyProtection="0">
      <alignment horizontal="center" vertical="bottom"/>
    </xf>
    <xf numFmtId="49" fontId="8" borderId="3" applyNumberFormat="1" applyFont="1" applyFill="0" applyBorder="1" applyAlignment="1" applyProtection="0">
      <alignment vertical="bottom"/>
    </xf>
    <xf numFmtId="1" fontId="27" fillId="4" borderId="4" applyNumberFormat="1" applyFont="1" applyFill="1" applyBorder="1" applyAlignment="1" applyProtection="0">
      <alignment horizontal="center" vertical="bottom"/>
    </xf>
    <xf numFmtId="59" fontId="14" fillId="15" borderId="4" applyNumberFormat="1" applyFont="1" applyFill="1" applyBorder="1" applyAlignment="1" applyProtection="0">
      <alignment horizontal="center" vertical="bottom"/>
    </xf>
    <xf numFmtId="0" fontId="11" fillId="13" borderId="4" applyNumberFormat="0" applyFont="1" applyFill="1" applyBorder="1" applyAlignment="1" applyProtection="0">
      <alignment horizontal="left" vertical="bottom"/>
    </xf>
    <xf numFmtId="0" fontId="29" fillId="4" borderId="4" applyNumberFormat="0" applyFont="1" applyFill="1" applyBorder="1" applyAlignment="1" applyProtection="0">
      <alignment horizontal="center" vertical="bottom"/>
    </xf>
    <xf numFmtId="1" fontId="14" fillId="4" borderId="4" applyNumberFormat="1" applyFont="1" applyFill="1" applyBorder="1" applyAlignment="1" applyProtection="0">
      <alignment horizontal="center" vertical="bottom"/>
    </xf>
    <xf numFmtId="59" fontId="27" fillId="4" borderId="4" applyNumberFormat="1" applyFont="1" applyFill="1" applyBorder="1" applyAlignment="1" applyProtection="0">
      <alignment horizontal="left" vertical="bottom"/>
    </xf>
    <xf numFmtId="0" fontId="28" borderId="4" applyNumberFormat="0" applyFont="1" applyFill="0" applyBorder="1" applyAlignment="1" applyProtection="0">
      <alignment vertical="bottom"/>
    </xf>
    <xf numFmtId="0" fontId="6" fillId="4" borderId="4" applyNumberFormat="0" applyFont="1" applyFill="1" applyBorder="1" applyAlignment="1" applyProtection="0">
      <alignment horizontal="center" vertical="bottom"/>
    </xf>
    <xf numFmtId="0" fontId="0" fillId="4" borderId="4" applyNumberFormat="0" applyFont="1" applyFill="1" applyBorder="1" applyAlignment="1" applyProtection="0">
      <alignment vertical="bottom"/>
    </xf>
    <xf numFmtId="0" fontId="21" fillId="13" borderId="4" applyNumberFormat="0" applyFont="1" applyFill="1" applyBorder="1" applyAlignment="1" applyProtection="0">
      <alignment horizontal="center" vertical="bottom"/>
    </xf>
    <xf numFmtId="0" fontId="13" fillId="13" borderId="4" applyNumberFormat="0" applyFont="1" applyFill="1" applyBorder="1" applyAlignment="1" applyProtection="0">
      <alignment horizontal="center" vertical="bottom"/>
    </xf>
    <xf numFmtId="49" fontId="27" fillId="13" borderId="4" applyNumberFormat="1" applyFont="1" applyFill="1" applyBorder="1" applyAlignment="1" applyProtection="0">
      <alignment horizontal="center" vertical="bottom"/>
    </xf>
    <xf numFmtId="0" fontId="30" fillId="13" borderId="4" applyNumberFormat="0" applyFont="1" applyFill="1" applyBorder="1" applyAlignment="1" applyProtection="0">
      <alignment horizontal="left" vertical="bottom"/>
    </xf>
    <xf numFmtId="49" fontId="30" fillId="13" borderId="4" applyNumberFormat="1" applyFont="1" applyFill="1" applyBorder="1" applyAlignment="1" applyProtection="0">
      <alignment horizontal="left" vertical="bottom"/>
    </xf>
    <xf numFmtId="49" fontId="27" fillId="4" borderId="4" applyNumberFormat="1" applyFont="1" applyFill="1" applyBorder="1" applyAlignment="1" applyProtection="0">
      <alignment horizontal="center" vertical="bottom"/>
    </xf>
    <xf numFmtId="0" fontId="31" fillId="4" borderId="4" applyNumberFormat="0" applyFont="1" applyFill="1" applyBorder="1" applyAlignment="1" applyProtection="0">
      <alignment vertical="bottom"/>
    </xf>
    <xf numFmtId="49" fontId="31" fillId="4" borderId="4" applyNumberFormat="1" applyFont="1" applyFill="1" applyBorder="1" applyAlignment="1" applyProtection="0">
      <alignment vertical="bottom"/>
    </xf>
    <xf numFmtId="0" fontId="8" fillId="5" borderId="4" applyNumberFormat="0" applyFont="1" applyFill="1" applyBorder="1" applyAlignment="1" applyProtection="0">
      <alignment horizontal="center" vertical="bottom"/>
    </xf>
    <xf numFmtId="0" fontId="8" fillId="6" borderId="4" applyNumberFormat="0" applyFont="1" applyFill="1" applyBorder="1" applyAlignment="1" applyProtection="0">
      <alignment horizontal="left" vertical="bottom" wrapText="1"/>
    </xf>
    <xf numFmtId="49" fontId="5" fillId="6" borderId="4" applyNumberFormat="1" applyFont="1" applyFill="1" applyBorder="1" applyAlignment="1" applyProtection="0">
      <alignment horizontal="center" vertical="bottom" wrapText="1"/>
    </xf>
    <xf numFmtId="49" fontId="18" fillId="6" borderId="4" applyNumberFormat="1" applyFont="1" applyFill="1" applyBorder="1" applyAlignment="1" applyProtection="0">
      <alignment horizontal="center" vertical="bottom"/>
    </xf>
    <xf numFmtId="49" fontId="32" fillId="4" borderId="4" applyNumberFormat="1" applyFont="1" applyFill="1" applyBorder="1" applyAlignment="1" applyProtection="0">
      <alignment vertical="bottom"/>
    </xf>
    <xf numFmtId="0" fontId="7" fillId="4" borderId="4" applyNumberFormat="1" applyFont="1" applyFill="1" applyBorder="1" applyAlignment="1" applyProtection="0">
      <alignment horizontal="center" vertical="bottom"/>
    </xf>
    <xf numFmtId="49" fontId="22" borderId="8" applyNumberFormat="1" applyFont="1" applyFill="0" applyBorder="1" applyAlignment="1" applyProtection="0">
      <alignment vertical="bottom"/>
    </xf>
    <xf numFmtId="0" fontId="7" borderId="10" applyNumberFormat="0" applyFont="1" applyFill="0" applyBorder="1" applyAlignment="1" applyProtection="0">
      <alignment horizontal="left" vertical="bottom"/>
    </xf>
    <xf numFmtId="49" fontId="11" borderId="4" applyNumberFormat="1" applyFont="1" applyFill="0" applyBorder="1" applyAlignment="1" applyProtection="0">
      <alignment vertical="bottom"/>
    </xf>
    <xf numFmtId="0" fontId="11" borderId="4" applyNumberFormat="0" applyFont="1" applyFill="0" applyBorder="1" applyAlignment="1" applyProtection="0">
      <alignment vertical="bottom"/>
    </xf>
    <xf numFmtId="0" fontId="7" fillId="13" borderId="4" applyNumberFormat="1" applyFont="1" applyFill="1" applyBorder="1" applyAlignment="1" applyProtection="0">
      <alignment horizontal="center" vertical="bottom"/>
    </xf>
    <xf numFmtId="49" fontId="22" fillId="4" borderId="13" applyNumberFormat="1" applyFont="1" applyFill="1" applyBorder="1" applyAlignment="1" applyProtection="0">
      <alignment vertical="center"/>
    </xf>
    <xf numFmtId="0" fontId="7" fillId="13" borderId="12" applyNumberFormat="0" applyFont="1" applyFill="1" applyBorder="1" applyAlignment="1" applyProtection="0">
      <alignment horizontal="left" vertical="bottom"/>
    </xf>
    <xf numFmtId="49" fontId="22" borderId="14" applyNumberFormat="1" applyFont="1" applyFill="0" applyBorder="1" applyAlignment="1" applyProtection="0">
      <alignment vertical="bottom"/>
    </xf>
    <xf numFmtId="0" fontId="13" borderId="4" applyNumberFormat="0" applyFont="1" applyFill="0" applyBorder="1" applyAlignment="1" applyProtection="0">
      <alignment horizontal="center" vertical="bottom"/>
    </xf>
    <xf numFmtId="0" fontId="18" fillId="8" borderId="4" applyNumberFormat="0" applyFont="1" applyFill="1" applyBorder="1" applyAlignment="1" applyProtection="0">
      <alignment horizontal="center" vertical="bottom" wrapText="1"/>
    </xf>
    <xf numFmtId="0" fontId="11" fillId="4" borderId="4" applyNumberFormat="0" applyFont="1" applyFill="1" applyBorder="1" applyAlignment="1" applyProtection="0">
      <alignment horizontal="center" vertical="bottom"/>
    </xf>
    <xf numFmtId="1" fontId="6" fillId="16" borderId="4" applyNumberFormat="1" applyFont="1" applyFill="1" applyBorder="1" applyAlignment="1" applyProtection="0">
      <alignment horizontal="left" vertical="bottom"/>
    </xf>
    <xf numFmtId="0" fontId="7" fillId="16" borderId="4" applyNumberFormat="1" applyFont="1" applyFill="1" applyBorder="1" applyAlignment="1" applyProtection="0">
      <alignment horizontal="left" vertical="bottom"/>
    </xf>
    <xf numFmtId="49" fontId="7" fillId="16" borderId="4" applyNumberFormat="1" applyFont="1" applyFill="1" applyBorder="1" applyAlignment="1" applyProtection="0">
      <alignment horizontal="left" vertical="bottom"/>
    </xf>
    <xf numFmtId="49" fontId="20" fillId="16" borderId="4" applyNumberFormat="1" applyFont="1" applyFill="1" applyBorder="1" applyAlignment="1" applyProtection="0">
      <alignment vertical="bottom"/>
    </xf>
    <xf numFmtId="0" fontId="6" fillId="16" borderId="4" applyNumberFormat="1" applyFont="1" applyFill="1" applyBorder="1" applyAlignment="1" applyProtection="0">
      <alignment horizontal="center" vertical="bottom"/>
    </xf>
    <xf numFmtId="49" fontId="6" fillId="16" borderId="4" applyNumberFormat="1" applyFont="1" applyFill="1" applyBorder="1" applyAlignment="1" applyProtection="0">
      <alignment horizontal="left" vertical="bottom"/>
    </xf>
    <xf numFmtId="49" fontId="7" fillId="16" borderId="4" applyNumberFormat="1" applyFont="1" applyFill="1" applyBorder="1" applyAlignment="1" applyProtection="0">
      <alignment horizontal="center" vertical="bottom"/>
    </xf>
    <xf numFmtId="0" fontId="11" fillId="16" borderId="4" applyNumberFormat="0" applyFont="1" applyFill="1" applyBorder="1" applyAlignment="1" applyProtection="0">
      <alignment vertical="bottom"/>
    </xf>
    <xf numFmtId="0" fontId="21" fillId="16" borderId="4" applyNumberFormat="0" applyFont="1" applyFill="1" applyBorder="1" applyAlignment="1" applyProtection="0">
      <alignment horizontal="center" vertical="bottom"/>
    </xf>
    <xf numFmtId="0" fontId="6" fillId="16" borderId="4" applyNumberFormat="0" applyFont="1" applyFill="1" applyBorder="1" applyAlignment="1" applyProtection="0">
      <alignment horizontal="center" vertical="bottom"/>
    </xf>
    <xf numFmtId="0" fontId="7" fillId="16" borderId="4" applyNumberFormat="0" applyFont="1" applyFill="1" applyBorder="1" applyAlignment="1" applyProtection="0">
      <alignment horizontal="left" vertical="bottom"/>
    </xf>
    <xf numFmtId="59" fontId="14" fillId="16" borderId="4" applyNumberFormat="1" applyFont="1" applyFill="1" applyBorder="1" applyAlignment="1" applyProtection="0">
      <alignment horizontal="center" vertical="bottom"/>
    </xf>
    <xf numFmtId="49" fontId="14" fillId="16" borderId="4" applyNumberFormat="1" applyFont="1" applyFill="1" applyBorder="1" applyAlignment="1" applyProtection="0">
      <alignment horizontal="center" vertical="bottom"/>
    </xf>
    <xf numFmtId="0" fontId="8" fillId="7" borderId="4" applyNumberFormat="0" applyFont="1" applyFill="1" applyBorder="1" applyAlignment="1" applyProtection="0">
      <alignment horizontal="center" vertical="bottom"/>
    </xf>
    <xf numFmtId="0" fontId="6" borderId="4" applyNumberFormat="0" applyFont="1" applyFill="0" applyBorder="1" applyAlignment="1" applyProtection="0">
      <alignment horizontal="center" vertical="bottom"/>
    </xf>
    <xf numFmtId="0" fontId="8" fillId="4" borderId="4" applyNumberFormat="0" applyFont="1" applyFill="1" applyBorder="1" applyAlignment="1" applyProtection="0">
      <alignment horizontal="left" vertical="bottom" wrapText="1"/>
    </xf>
    <xf numFmtId="0" fontId="33" borderId="3" applyNumberFormat="0" applyFont="1" applyFill="0" applyBorder="1" applyAlignment="1" applyProtection="0">
      <alignment vertical="bottom"/>
    </xf>
    <xf numFmtId="1" fontId="34" fillId="4" borderId="4" applyNumberFormat="1" applyFont="1" applyFill="1" applyBorder="1" applyAlignment="1" applyProtection="0">
      <alignment horizontal="left" vertical="bottom"/>
    </xf>
    <xf numFmtId="0" fontId="35" fillId="4" borderId="4" applyNumberFormat="1" applyFont="1" applyFill="1" applyBorder="1" applyAlignment="1" applyProtection="0">
      <alignment horizontal="left" vertical="bottom"/>
    </xf>
    <xf numFmtId="0" fontId="35" fillId="4" borderId="4" applyNumberFormat="0" applyFont="1" applyFill="1" applyBorder="1" applyAlignment="1" applyProtection="0">
      <alignment horizontal="left" vertical="bottom"/>
    </xf>
    <xf numFmtId="49" fontId="35" fillId="4" borderId="4" applyNumberFormat="1" applyFont="1" applyFill="1" applyBorder="1" applyAlignment="1" applyProtection="0">
      <alignment horizontal="left" vertical="bottom"/>
    </xf>
    <xf numFmtId="0" fontId="34" fillId="4" borderId="4" applyNumberFormat="0" applyFont="1" applyFill="1" applyBorder="1" applyAlignment="1" applyProtection="0">
      <alignment vertical="bottom"/>
    </xf>
    <xf numFmtId="0" fontId="34" fillId="4" borderId="4" applyNumberFormat="0" applyFont="1" applyFill="1" applyBorder="1" applyAlignment="1" applyProtection="0">
      <alignment horizontal="center" vertical="bottom"/>
    </xf>
    <xf numFmtId="0" fontId="34" fillId="4" borderId="4" applyNumberFormat="0" applyFont="1" applyFill="1" applyBorder="1" applyAlignment="1" applyProtection="0">
      <alignment horizontal="left" vertical="bottom"/>
    </xf>
    <xf numFmtId="0" fontId="35" fillId="4" borderId="4" applyNumberFormat="0" applyFont="1" applyFill="1" applyBorder="1" applyAlignment="1" applyProtection="0">
      <alignment horizontal="center" vertical="bottom"/>
    </xf>
    <xf numFmtId="0" fontId="35" borderId="4" applyNumberFormat="0" applyFont="1" applyFill="0" applyBorder="1" applyAlignment="1" applyProtection="0">
      <alignment horizontal="center" vertical="bottom"/>
    </xf>
    <xf numFmtId="0" fontId="35" borderId="4" applyNumberFormat="0" applyFont="1" applyFill="0" applyBorder="1" applyAlignment="1" applyProtection="0">
      <alignment horizontal="left" vertical="bottom"/>
    </xf>
    <xf numFmtId="59" fontId="36" fillId="4" borderId="4" applyNumberFormat="1" applyFont="1" applyFill="1" applyBorder="1" applyAlignment="1" applyProtection="0">
      <alignment horizontal="center" vertical="bottom"/>
    </xf>
    <xf numFmtId="0" fontId="33" fillId="5" borderId="4" applyNumberFormat="0" applyFont="1" applyFill="1" applyBorder="1" applyAlignment="1" applyProtection="0">
      <alignment horizontal="center" vertical="bottom"/>
    </xf>
    <xf numFmtId="0" fontId="33" fillId="6" borderId="4" applyNumberFormat="0" applyFont="1" applyFill="1" applyBorder="1" applyAlignment="1" applyProtection="0">
      <alignment horizontal="center" vertical="bottom"/>
    </xf>
    <xf numFmtId="0" fontId="33" fillId="7" borderId="4" applyNumberFormat="0" applyFont="1" applyFill="1" applyBorder="1" applyAlignment="1" applyProtection="0">
      <alignment horizontal="center" vertical="bottom"/>
    </xf>
    <xf numFmtId="0" fontId="34" borderId="4" applyNumberFormat="0" applyFont="1" applyFill="0" applyBorder="1" applyAlignment="1" applyProtection="0">
      <alignment horizontal="center" vertical="bottom"/>
    </xf>
    <xf numFmtId="0" fontId="37" fillId="6" borderId="4" applyNumberFormat="0" applyFont="1" applyFill="1" applyBorder="1" applyAlignment="1" applyProtection="0">
      <alignment horizontal="center" vertical="bottom"/>
    </xf>
    <xf numFmtId="0" fontId="33" fillId="4" borderId="4" applyNumberFormat="0" applyFont="1" applyFill="1" applyBorder="1" applyAlignment="1" applyProtection="0">
      <alignment horizontal="left" vertical="bottom" wrapText="1"/>
    </xf>
    <xf numFmtId="0" fontId="37" fillId="8" borderId="4" applyNumberFormat="0" applyFont="1" applyFill="1" applyBorder="1" applyAlignment="1" applyProtection="0">
      <alignment horizontal="center" vertical="bottom" wrapText="1"/>
    </xf>
    <xf numFmtId="0" fontId="8" borderId="3" applyNumberFormat="0" applyFont="1" applyFill="0" applyBorder="1" applyAlignment="1" applyProtection="0">
      <alignment vertical="bottom"/>
    </xf>
    <xf numFmtId="0" fontId="6" fillId="4" borderId="4" applyNumberFormat="0" applyFont="1" applyFill="1" applyBorder="1" applyAlignment="1" applyProtection="0">
      <alignment horizontal="left" vertical="bottom"/>
    </xf>
    <xf numFmtId="0" fontId="7" borderId="4" applyNumberFormat="0" applyFont="1" applyFill="0" applyBorder="1" applyAlignment="1" applyProtection="0">
      <alignment horizontal="center" vertical="bottom"/>
    </xf>
    <xf numFmtId="0" fontId="7" fillId="4" borderId="4" applyNumberFormat="0" applyFont="1" applyFill="1" applyBorder="1" applyAlignment="1" applyProtection="0">
      <alignment vertical="bottom"/>
    </xf>
    <xf numFmtId="1" fontId="6" fillId="17" borderId="4" applyNumberFormat="1" applyFont="1" applyFill="1" applyBorder="1" applyAlignment="1" applyProtection="0">
      <alignment horizontal="left" vertical="bottom"/>
    </xf>
    <xf numFmtId="0" fontId="7" fillId="17" borderId="4" applyNumberFormat="1" applyFont="1" applyFill="1" applyBorder="1" applyAlignment="1" applyProtection="0">
      <alignment horizontal="left" vertical="bottom"/>
    </xf>
    <xf numFmtId="49" fontId="7" fillId="17" borderId="4" applyNumberFormat="1" applyFont="1" applyFill="1" applyBorder="1" applyAlignment="1" applyProtection="0">
      <alignment horizontal="left" vertical="bottom"/>
    </xf>
    <xf numFmtId="0" fontId="20" fillId="17" borderId="4" applyNumberFormat="0" applyFont="1" applyFill="1" applyBorder="1" applyAlignment="1" applyProtection="0">
      <alignment vertical="bottom"/>
    </xf>
    <xf numFmtId="0" fontId="6" fillId="17" borderId="4" applyNumberFormat="0" applyFont="1" applyFill="1" applyBorder="1" applyAlignment="1" applyProtection="0">
      <alignment horizontal="center" vertical="bottom"/>
    </xf>
    <xf numFmtId="0" fontId="6" fillId="17" borderId="4" applyNumberFormat="0" applyFont="1" applyFill="1" applyBorder="1" applyAlignment="1" applyProtection="0">
      <alignment horizontal="left" vertical="bottom"/>
    </xf>
    <xf numFmtId="0" fontId="7" fillId="17" borderId="4" applyNumberFormat="0" applyFont="1" applyFill="1" applyBorder="1" applyAlignment="1" applyProtection="0">
      <alignment horizontal="center" vertical="bottom"/>
    </xf>
    <xf numFmtId="0" fontId="11" fillId="17" borderId="4" applyNumberFormat="0" applyFont="1" applyFill="1" applyBorder="1" applyAlignment="1" applyProtection="0">
      <alignment vertical="bottom"/>
    </xf>
    <xf numFmtId="0" fontId="7" fillId="17" borderId="4" applyNumberFormat="0" applyFont="1" applyFill="1" applyBorder="1" applyAlignment="1" applyProtection="0">
      <alignment horizontal="left" vertical="bottom"/>
    </xf>
    <xf numFmtId="0" fontId="21" fillId="17" borderId="4" applyNumberFormat="0" applyFont="1" applyFill="1" applyBorder="1" applyAlignment="1" applyProtection="0">
      <alignment horizontal="center" vertical="bottom"/>
    </xf>
    <xf numFmtId="59" fontId="14" fillId="17" borderId="4" applyNumberFormat="1" applyFont="1" applyFill="1" applyBorder="1" applyAlignment="1" applyProtection="0">
      <alignment horizontal="center" vertical="bottom"/>
    </xf>
    <xf numFmtId="49" fontId="14" fillId="17" borderId="4" applyNumberFormat="1" applyFont="1" applyFill="1" applyBorder="1" applyAlignment="1" applyProtection="0">
      <alignment horizontal="center" vertical="bottom"/>
    </xf>
    <xf numFmtId="49" fontId="6" fillId="16" borderId="4" applyNumberFormat="1" applyFont="1" applyFill="1" applyBorder="1" applyAlignment="1" applyProtection="0">
      <alignment horizontal="center" vertical="bottom"/>
    </xf>
    <xf numFmtId="1" fontId="6" fillId="4" borderId="15" applyNumberFormat="1" applyFont="1" applyFill="1" applyBorder="1" applyAlignment="1" applyProtection="0">
      <alignment horizontal="left" vertical="bottom"/>
    </xf>
    <xf numFmtId="0" fontId="7" fillId="4" borderId="15" applyNumberFormat="0" applyFont="1" applyFill="1" applyBorder="1" applyAlignment="1" applyProtection="0">
      <alignment horizontal="left" vertical="bottom"/>
    </xf>
    <xf numFmtId="0" fontId="7" fillId="4" borderId="16" applyNumberFormat="0" applyFont="1" applyFill="1" applyBorder="1" applyAlignment="1" applyProtection="0">
      <alignment horizontal="left" vertical="bottom"/>
    </xf>
    <xf numFmtId="0" fontId="7" fillId="4" borderId="17" applyNumberFormat="0" applyFont="1" applyFill="1" applyBorder="1" applyAlignment="1" applyProtection="0">
      <alignment horizontal="left" vertical="bottom"/>
    </xf>
    <xf numFmtId="49" fontId="38" fillId="6" borderId="18" applyNumberFormat="1" applyFont="1" applyFill="1" applyBorder="1" applyAlignment="1" applyProtection="0">
      <alignment vertical="bottom"/>
    </xf>
    <xf numFmtId="0" fontId="14" fillId="6" borderId="18" applyNumberFormat="0" applyFont="1" applyFill="1" applyBorder="1" applyAlignment="1" applyProtection="0">
      <alignment horizontal="left" vertical="bottom"/>
    </xf>
    <xf numFmtId="0" fontId="14" fillId="6" borderId="18" applyNumberFormat="0" applyFont="1" applyFill="1" applyBorder="1" applyAlignment="1" applyProtection="0">
      <alignment horizontal="center" vertical="bottom"/>
    </xf>
    <xf numFmtId="0" fontId="38" fillId="6" borderId="18" applyNumberFormat="0" applyFont="1" applyFill="1" applyBorder="1" applyAlignment="1" applyProtection="0">
      <alignment horizontal="center" vertical="bottom"/>
    </xf>
    <xf numFmtId="49" fontId="7" fillId="6" borderId="18" applyNumberFormat="1" applyFont="1" applyFill="1" applyBorder="1" applyAlignment="1" applyProtection="0">
      <alignment horizontal="center" vertical="bottom"/>
    </xf>
    <xf numFmtId="0" fontId="11" fillId="6" borderId="18" applyNumberFormat="0" applyFont="1" applyFill="1" applyBorder="1" applyAlignment="1" applyProtection="0">
      <alignment vertical="bottom"/>
    </xf>
    <xf numFmtId="0" fontId="6" fillId="6" borderId="18" applyNumberFormat="1" applyFont="1" applyFill="1" applyBorder="1" applyAlignment="1" applyProtection="0">
      <alignment horizontal="center" vertical="bottom"/>
    </xf>
    <xf numFmtId="0" fontId="21" fillId="6" borderId="18" applyNumberFormat="0" applyFont="1" applyFill="1" applyBorder="1" applyAlignment="1" applyProtection="0">
      <alignment horizontal="left" vertical="bottom"/>
    </xf>
    <xf numFmtId="0" fontId="13" fillId="6" borderId="18" applyNumberFormat="0" applyFont="1" applyFill="1" applyBorder="1" applyAlignment="1" applyProtection="0">
      <alignment horizontal="center" vertical="bottom"/>
    </xf>
    <xf numFmtId="0" fontId="7" borderId="19" applyNumberFormat="0" applyFont="1" applyFill="0" applyBorder="1" applyAlignment="1" applyProtection="0">
      <alignment horizontal="left" vertical="bottom"/>
    </xf>
    <xf numFmtId="0" fontId="7" borderId="15" applyNumberFormat="0" applyFont="1" applyFill="0" applyBorder="1" applyAlignment="1" applyProtection="0">
      <alignment horizontal="left" vertical="bottom"/>
    </xf>
    <xf numFmtId="59" fontId="6" fillId="4" borderId="15" applyNumberFormat="1" applyFont="1" applyFill="1" applyBorder="1" applyAlignment="1" applyProtection="0">
      <alignment horizontal="center" vertical="bottom"/>
    </xf>
    <xf numFmtId="1" fontId="14" fillId="4" borderId="15" applyNumberFormat="1" applyFont="1" applyFill="1" applyBorder="1" applyAlignment="1" applyProtection="0">
      <alignment horizontal="center" vertical="bottom"/>
    </xf>
    <xf numFmtId="49" fontId="7" borderId="15" applyNumberFormat="1" applyFont="1" applyFill="0" applyBorder="1" applyAlignment="1" applyProtection="0">
      <alignment horizontal="center" vertical="bottom"/>
    </xf>
    <xf numFmtId="0" fontId="8" borderId="15" applyNumberFormat="0" applyFont="1" applyFill="0" applyBorder="1" applyAlignment="1" applyProtection="0">
      <alignment horizontal="center" vertical="bottom"/>
    </xf>
    <xf numFmtId="0" fontId="8" fillId="4" borderId="15" applyNumberFormat="0" applyFont="1" applyFill="1" applyBorder="1" applyAlignment="1" applyProtection="0">
      <alignment horizontal="center" vertical="bottom"/>
    </xf>
    <xf numFmtId="0" fontId="6" borderId="15" applyNumberFormat="1" applyFont="1" applyFill="0" applyBorder="1" applyAlignment="1" applyProtection="0">
      <alignment horizontal="center" vertical="bottom"/>
    </xf>
    <xf numFmtId="0" fontId="5" fillId="4" borderId="15" applyNumberFormat="0" applyFont="1" applyFill="1" applyBorder="1" applyAlignment="1" applyProtection="0">
      <alignment horizontal="center" vertical="bottom"/>
    </xf>
    <xf numFmtId="0" fontId="8" fillId="4" borderId="15" applyNumberFormat="0" applyFont="1" applyFill="1" applyBorder="1" applyAlignment="1" applyProtection="0">
      <alignment horizontal="left" vertical="bottom" wrapText="1"/>
    </xf>
    <xf numFmtId="0" fontId="0" fillId="4" borderId="15" applyNumberFormat="1" applyFont="1" applyFill="1" applyBorder="1" applyAlignment="1" applyProtection="0">
      <alignment vertical="bottom"/>
    </xf>
    <xf numFmtId="0" fontId="0" borderId="16" applyNumberFormat="0" applyFont="1" applyFill="0" applyBorder="1" applyAlignment="1" applyProtection="0">
      <alignment vertical="bottom"/>
    </xf>
    <xf numFmtId="0" fontId="6" fillId="6" borderId="18" applyNumberFormat="0" applyFont="1" applyFill="1" applyBorder="1" applyAlignment="1" applyProtection="0">
      <alignment horizontal="center" vertical="bottom"/>
    </xf>
    <xf numFmtId="0" fontId="0" borderId="19" applyNumberFormat="0" applyFont="1" applyFill="0" applyBorder="1" applyAlignment="1" applyProtection="0">
      <alignment vertical="bottom"/>
    </xf>
    <xf numFmtId="0" fontId="0" borderId="15" applyNumberFormat="0" applyFont="1" applyFill="0" applyBorder="1" applyAlignment="1" applyProtection="0">
      <alignment vertical="bottom"/>
    </xf>
    <xf numFmtId="0" fontId="7" fillId="4" borderId="1" applyNumberFormat="0" applyFont="1" applyFill="1" applyBorder="1" applyAlignment="1" applyProtection="0">
      <alignment horizontal="left" vertical="bottom"/>
    </xf>
    <xf numFmtId="0" fontId="7" fillId="4" borderId="20" applyNumberFormat="0" applyFont="1" applyFill="1" applyBorder="1" applyAlignment="1" applyProtection="0">
      <alignment horizontal="left" vertical="bottom"/>
    </xf>
    <xf numFmtId="0" fontId="7" fillId="4" borderId="21" applyNumberFormat="0" applyFont="1" applyFill="1" applyBorder="1" applyAlignment="1" applyProtection="0">
      <alignment horizontal="left" vertical="bottom"/>
    </xf>
    <xf numFmtId="49" fontId="38" fillId="6" borderId="22" applyNumberFormat="1" applyFont="1" applyFill="1" applyBorder="1" applyAlignment="1" applyProtection="0">
      <alignment vertical="bottom"/>
    </xf>
    <xf numFmtId="0" fontId="14" fillId="6" borderId="22" applyNumberFormat="0" applyFont="1" applyFill="1" applyBorder="1" applyAlignment="1" applyProtection="0">
      <alignment horizontal="left" vertical="bottom"/>
    </xf>
    <xf numFmtId="0" fontId="14" fillId="6" borderId="22" applyNumberFormat="0" applyFont="1" applyFill="1" applyBorder="1" applyAlignment="1" applyProtection="0">
      <alignment horizontal="center" vertical="bottom"/>
    </xf>
    <xf numFmtId="0" fontId="38" fillId="6" borderId="22" applyNumberFormat="0" applyFont="1" applyFill="1" applyBorder="1" applyAlignment="1" applyProtection="0">
      <alignment horizontal="center" vertical="bottom"/>
    </xf>
    <xf numFmtId="49" fontId="7" fillId="6" borderId="22" applyNumberFormat="1" applyFont="1" applyFill="1" applyBorder="1" applyAlignment="1" applyProtection="0">
      <alignment horizontal="center" vertical="bottom"/>
    </xf>
    <xf numFmtId="0" fontId="11" fillId="6" borderId="22" applyNumberFormat="0" applyFont="1" applyFill="1" applyBorder="1" applyAlignment="1" applyProtection="0">
      <alignment vertical="bottom"/>
    </xf>
    <xf numFmtId="0" fontId="6" fillId="6" borderId="22" applyNumberFormat="1" applyFont="1" applyFill="1" applyBorder="1" applyAlignment="1" applyProtection="0">
      <alignment horizontal="center" vertical="bottom"/>
    </xf>
    <xf numFmtId="0" fontId="21" fillId="6" borderId="22" applyNumberFormat="0" applyFont="1" applyFill="1" applyBorder="1" applyAlignment="1" applyProtection="0">
      <alignment horizontal="left" vertical="bottom"/>
    </xf>
    <xf numFmtId="0" fontId="13" fillId="6" borderId="22" applyNumberFormat="0" applyFont="1" applyFill="1" applyBorder="1" applyAlignment="1" applyProtection="0">
      <alignment horizontal="center" vertical="bottom"/>
    </xf>
    <xf numFmtId="0" fontId="7" borderId="23" applyNumberFormat="0" applyFont="1" applyFill="0" applyBorder="1" applyAlignment="1" applyProtection="0">
      <alignment horizontal="left" vertical="bottom"/>
    </xf>
    <xf numFmtId="0" fontId="7" borderId="1" applyNumberFormat="0" applyFont="1" applyFill="0" applyBorder="1" applyAlignment="1" applyProtection="0">
      <alignment horizontal="left" vertical="bottom"/>
    </xf>
    <xf numFmtId="59" fontId="6" fillId="4" borderId="1" applyNumberFormat="1" applyFont="1" applyFill="1" applyBorder="1" applyAlignment="1" applyProtection="0">
      <alignment horizontal="center" vertical="bottom"/>
    </xf>
    <xf numFmtId="1" fontId="14" fillId="4" borderId="1" applyNumberFormat="1" applyFont="1" applyFill="1" applyBorder="1" applyAlignment="1" applyProtection="0">
      <alignment horizontal="center" vertical="bottom"/>
    </xf>
    <xf numFmtId="0" fontId="8" borderId="1" applyNumberFormat="0" applyFont="1" applyFill="0" applyBorder="1" applyAlignment="1" applyProtection="0">
      <alignment horizontal="center" vertical="bottom"/>
    </xf>
    <xf numFmtId="0" fontId="6" borderId="1" applyNumberFormat="0" applyFont="1" applyFill="0" applyBorder="1" applyAlignment="1" applyProtection="0">
      <alignment horizontal="left" vertical="bottom"/>
    </xf>
    <xf numFmtId="0" fontId="6" borderId="1" applyNumberFormat="0" applyFont="1" applyFill="0" applyBorder="1" applyAlignment="1" applyProtection="0">
      <alignment horizontal="right" vertical="bottom"/>
    </xf>
    <xf numFmtId="0" fontId="7" borderId="1" applyNumberFormat="0" applyFont="1" applyFill="0" applyBorder="1" applyAlignment="1" applyProtection="0">
      <alignment horizontal="center" vertical="bottom"/>
    </xf>
    <xf numFmtId="0" fontId="6" fillId="4" borderId="1" applyNumberFormat="0" applyFont="1" applyFill="1" applyBorder="1" applyAlignment="1" applyProtection="0">
      <alignment horizontal="right" vertical="bottom"/>
    </xf>
    <xf numFmtId="0" fontId="6" fillId="4" borderId="1" applyNumberFormat="0" applyFont="1" applyFill="1" applyBorder="1" applyAlignment="1" applyProtection="0">
      <alignment horizontal="center" vertical="bottom"/>
    </xf>
    <xf numFmtId="0" fontId="8" fillId="4" borderId="1" applyNumberFormat="0" applyFont="1" applyFill="1" applyBorder="1" applyAlignment="1" applyProtection="0">
      <alignment horizontal="left" vertical="bottom" wrapText="1"/>
    </xf>
    <xf numFmtId="0" fontId="0" fillId="4" borderId="1" applyNumberFormat="0" applyFont="1" applyFill="1" applyBorder="1" applyAlignment="1" applyProtection="0">
      <alignment vertical="bottom"/>
    </xf>
    <xf numFmtId="0" fontId="0" borderId="20" applyNumberFormat="0" applyFont="1" applyFill="0" applyBorder="1" applyAlignment="1" applyProtection="0">
      <alignment vertical="bottom"/>
    </xf>
    <xf numFmtId="0" fontId="6" fillId="6" borderId="22" applyNumberFormat="0" applyFont="1" applyFill="1" applyBorder="1" applyAlignment="1" applyProtection="0">
      <alignment horizontal="center" vertical="bottom"/>
    </xf>
    <xf numFmtId="0" fontId="0" borderId="23" applyNumberFormat="0" applyFont="1" applyFill="0" applyBorder="1" applyAlignment="1" applyProtection="0">
      <alignment vertical="bottom"/>
    </xf>
    <xf numFmtId="49" fontId="38" fillId="16" borderId="22" applyNumberFormat="1" applyFont="1" applyFill="1" applyBorder="1" applyAlignment="1" applyProtection="0">
      <alignment vertical="bottom"/>
    </xf>
    <xf numFmtId="0" fontId="14" fillId="16" borderId="22" applyNumberFormat="0" applyFont="1" applyFill="1" applyBorder="1" applyAlignment="1" applyProtection="0">
      <alignment horizontal="left" vertical="bottom"/>
    </xf>
    <xf numFmtId="0" fontId="14" fillId="16" borderId="22" applyNumberFormat="0" applyFont="1" applyFill="1" applyBorder="1" applyAlignment="1" applyProtection="0">
      <alignment horizontal="center" vertical="bottom"/>
    </xf>
    <xf numFmtId="0" fontId="38" fillId="16" borderId="22" applyNumberFormat="0" applyFont="1" applyFill="1" applyBorder="1" applyAlignment="1" applyProtection="0">
      <alignment horizontal="center" vertical="bottom"/>
    </xf>
    <xf numFmtId="49" fontId="7" fillId="16" borderId="22" applyNumberFormat="1" applyFont="1" applyFill="1" applyBorder="1" applyAlignment="1" applyProtection="0">
      <alignment horizontal="center" vertical="bottom"/>
    </xf>
    <xf numFmtId="0" fontId="11" fillId="16" borderId="22" applyNumberFormat="0" applyFont="1" applyFill="1" applyBorder="1" applyAlignment="1" applyProtection="0">
      <alignment vertical="bottom"/>
    </xf>
    <xf numFmtId="0" fontId="6" fillId="16" borderId="22" applyNumberFormat="1" applyFont="1" applyFill="1" applyBorder="1" applyAlignment="1" applyProtection="0">
      <alignment horizontal="center" vertical="bottom"/>
    </xf>
    <xf numFmtId="0" fontId="21" fillId="16" borderId="22" applyNumberFormat="0" applyFont="1" applyFill="1" applyBorder="1" applyAlignment="1" applyProtection="0">
      <alignment horizontal="center" vertical="bottom"/>
    </xf>
    <xf numFmtId="0" fontId="6" fillId="16" borderId="22" applyNumberFormat="0" applyFont="1" applyFill="1" applyBorder="1" applyAlignment="1" applyProtection="0">
      <alignment horizontal="center" vertical="bottom"/>
    </xf>
    <xf numFmtId="0" fontId="7" fillId="6" borderId="22" applyNumberFormat="0" applyFont="1" applyFill="1" applyBorder="1" applyAlignment="1" applyProtection="0">
      <alignment vertical="bottom"/>
    </xf>
    <xf numFmtId="0" fontId="21" fillId="6" borderId="22" applyNumberFormat="0" applyFont="1" applyFill="1" applyBorder="1" applyAlignment="1" applyProtection="0">
      <alignment horizontal="center" vertical="bottom"/>
    </xf>
    <xf numFmtId="49" fontId="7" borderId="1" applyNumberFormat="1" applyFont="1" applyFill="0" applyBorder="1" applyAlignment="1" applyProtection="0">
      <alignment horizontal="center" vertical="bottom"/>
    </xf>
    <xf numFmtId="0" fontId="8" fillId="4" borderId="1" applyNumberFormat="0" applyFont="1" applyFill="1" applyBorder="1" applyAlignment="1" applyProtection="0">
      <alignment horizontal="center" vertical="bottom"/>
    </xf>
    <xf numFmtId="0" fontId="5" fillId="4" borderId="1" applyNumberFormat="0" applyFont="1" applyFill="1" applyBorder="1" applyAlignment="1" applyProtection="0">
      <alignment horizontal="center" vertical="bottom"/>
    </xf>
    <xf numFmtId="0" fontId="0" fillId="4" borderId="20" applyNumberFormat="0" applyFont="1" applyFill="1" applyBorder="1" applyAlignment="1" applyProtection="0">
      <alignment vertical="bottom"/>
    </xf>
    <xf numFmtId="0" fontId="0" fillId="4" borderId="21" applyNumberFormat="0" applyFont="1" applyFill="1" applyBorder="1" applyAlignment="1" applyProtection="0">
      <alignment vertical="bottom"/>
    </xf>
    <xf numFmtId="49" fontId="0" fillId="18" borderId="22" applyNumberFormat="1" applyFont="1" applyFill="1" applyBorder="1" applyAlignment="1" applyProtection="0">
      <alignment vertical="bottom"/>
    </xf>
    <xf numFmtId="0" fontId="0" fillId="18" borderId="22" applyNumberFormat="0" applyFont="1" applyFill="1" applyBorder="1" applyAlignment="1" applyProtection="0">
      <alignment vertical="bottom"/>
    </xf>
    <xf numFmtId="0" fontId="0" fillId="18" borderId="22" applyNumberFormat="1" applyFont="1" applyFill="1" applyBorder="1" applyAlignment="1" applyProtection="0">
      <alignment horizontal="center" vertical="bottom"/>
    </xf>
    <xf numFmtId="0" fontId="25" fillId="18" borderId="22" applyNumberFormat="0" applyFont="1" applyFill="1" applyBorder="1" applyAlignment="1" applyProtection="0">
      <alignment vertical="bottom"/>
    </xf>
    <xf numFmtId="0" fontId="19" fillId="18" borderId="22" applyNumberFormat="1" applyFont="1" applyFill="1" applyBorder="1" applyAlignment="1" applyProtection="0">
      <alignment horizontal="center" vertical="bottom"/>
    </xf>
    <xf numFmtId="49" fontId="19" fillId="18" borderId="22" applyNumberFormat="1" applyFont="1" applyFill="1" applyBorder="1" applyAlignment="1" applyProtection="0">
      <alignment horizontal="right" vertical="bottom"/>
    </xf>
    <xf numFmtId="0" fontId="39" fillId="18" borderId="22" applyNumberFormat="0" applyFont="1" applyFill="1" applyBorder="1" applyAlignment="1" applyProtection="0">
      <alignment horizontal="right" vertical="bottom"/>
    </xf>
    <xf numFmtId="0" fontId="0" fillId="18" borderId="22" applyNumberFormat="1" applyFont="1" applyFill="1" applyBorder="1" applyAlignment="1" applyProtection="0">
      <alignment vertical="bottom"/>
    </xf>
    <xf numFmtId="0" fontId="19" fillId="18" borderId="22" applyNumberFormat="0" applyFont="1" applyFill="1" applyBorder="1" applyAlignment="1" applyProtection="0">
      <alignment horizontal="right" vertical="bottom"/>
    </xf>
    <xf numFmtId="0" fontId="0" fillId="18" borderId="22" applyNumberFormat="0" applyFont="1" applyFill="1" applyBorder="1" applyAlignment="1" applyProtection="0">
      <alignment horizontal="center" vertical="bottom"/>
    </xf>
    <xf numFmtId="0" fontId="0" fillId="4" borderId="24" applyNumberFormat="0" applyFont="1" applyFill="1" applyBorder="1" applyAlignment="1" applyProtection="0">
      <alignment vertical="bottom"/>
    </xf>
    <xf numFmtId="0" fontId="0" borderId="24" applyNumberFormat="0" applyFont="1" applyFill="0" applyBorder="1" applyAlignment="1" applyProtection="0">
      <alignment vertical="bottom"/>
    </xf>
    <xf numFmtId="0" fontId="25" fillId="4" borderId="24" applyNumberFormat="0" applyFont="1" applyFill="1" applyBorder="1" applyAlignment="1" applyProtection="0">
      <alignment vertical="bottom"/>
    </xf>
    <xf numFmtId="49" fontId="0" fillId="11" borderId="22" applyNumberFormat="1" applyFont="1" applyFill="1" applyBorder="1" applyAlignment="1" applyProtection="0">
      <alignment vertical="bottom"/>
    </xf>
    <xf numFmtId="0" fontId="0" fillId="11" borderId="22" applyNumberFormat="0" applyFont="1" applyFill="1" applyBorder="1" applyAlignment="1" applyProtection="0">
      <alignment vertical="bottom"/>
    </xf>
    <xf numFmtId="0" fontId="0" fillId="11" borderId="22" applyNumberFormat="1" applyFont="1" applyFill="1" applyBorder="1" applyAlignment="1" applyProtection="0">
      <alignment horizontal="center" vertical="bottom"/>
    </xf>
    <xf numFmtId="0" fontId="25" fillId="11" borderId="22" applyNumberFormat="0" applyFont="1" applyFill="1" applyBorder="1" applyAlignment="1" applyProtection="0">
      <alignment vertical="bottom"/>
    </xf>
    <xf numFmtId="0" fontId="19" fillId="11" borderId="22" applyNumberFormat="0" applyFont="1" applyFill="1" applyBorder="1" applyAlignment="1" applyProtection="0">
      <alignment horizontal="center" vertical="bottom"/>
    </xf>
    <xf numFmtId="0" fontId="19" fillId="11" borderId="22" applyNumberFormat="1" applyFont="1" applyFill="1" applyBorder="1" applyAlignment="1" applyProtection="0">
      <alignment horizontal="center" vertical="bottom"/>
    </xf>
    <xf numFmtId="0" fontId="0" borderId="24" applyNumberFormat="0" applyFont="1" applyFill="0" applyBorder="1" applyAlignment="1" applyProtection="0">
      <alignment horizontal="center" vertical="bottom"/>
    </xf>
    <xf numFmtId="0" fontId="19" fillId="4" borderId="24" applyNumberFormat="0" applyFont="1" applyFill="1" applyBorder="1" applyAlignment="1" applyProtection="0">
      <alignment horizontal="center" vertical="bottom"/>
    </xf>
    <xf numFmtId="49" fontId="0" fillId="10" borderId="22" applyNumberFormat="1" applyFont="1" applyFill="1" applyBorder="1" applyAlignment="1" applyProtection="0">
      <alignment vertical="bottom"/>
    </xf>
    <xf numFmtId="0" fontId="0" fillId="10" borderId="22" applyNumberFormat="0" applyFont="1" applyFill="1" applyBorder="1" applyAlignment="1" applyProtection="0">
      <alignment vertical="bottom"/>
    </xf>
    <xf numFmtId="0" fontId="0" fillId="10" borderId="22" applyNumberFormat="1" applyFont="1" applyFill="1" applyBorder="1" applyAlignment="1" applyProtection="0">
      <alignment horizontal="center" vertical="bottom"/>
    </xf>
    <xf numFmtId="0" fontId="19" fillId="10" borderId="22" applyNumberFormat="0" applyFont="1" applyFill="1" applyBorder="1" applyAlignment="1" applyProtection="0">
      <alignment horizontal="center" vertical="bottom"/>
    </xf>
    <xf numFmtId="0" fontId="19" fillId="10" borderId="22" applyNumberFormat="1" applyFont="1" applyFill="1" applyBorder="1" applyAlignment="1" applyProtection="0">
      <alignment horizontal="center" vertical="bottom"/>
    </xf>
    <xf numFmtId="1" fontId="40" fillId="4" borderId="1" applyNumberFormat="1" applyFont="1" applyFill="1" applyBorder="1" applyAlignment="1" applyProtection="0">
      <alignment horizontal="left" vertical="bottom"/>
    </xf>
    <xf numFmtId="0" fontId="40" fillId="4" borderId="1" applyNumberFormat="0" applyFont="1" applyFill="1" applyBorder="1" applyAlignment="1" applyProtection="0">
      <alignment horizontal="left" vertical="bottom"/>
    </xf>
    <xf numFmtId="49" fontId="19" fillId="4" borderId="25" applyNumberFormat="1" applyFont="1" applyFill="1" applyBorder="1" applyAlignment="1" applyProtection="0">
      <alignment vertical="bottom"/>
    </xf>
    <xf numFmtId="0" fontId="0" fillId="4" borderId="25" applyNumberFormat="0" applyFont="1" applyFill="1" applyBorder="1" applyAlignment="1" applyProtection="0">
      <alignment vertical="bottom"/>
    </xf>
    <xf numFmtId="0" fontId="19" fillId="4" borderId="25" applyNumberFormat="0" applyFont="1" applyFill="1" applyBorder="1" applyAlignment="1" applyProtection="0">
      <alignment vertical="bottom"/>
    </xf>
    <xf numFmtId="0" fontId="19" fillId="4" borderId="26" applyNumberFormat="0" applyFont="1" applyFill="1" applyBorder="1" applyAlignment="1" applyProtection="0">
      <alignment horizontal="center" vertical="bottom"/>
    </xf>
    <xf numFmtId="0" fontId="0" fillId="19" borderId="27" applyNumberFormat="1" applyFont="1" applyFill="1" applyBorder="1" applyAlignment="1" applyProtection="0">
      <alignment horizontal="center" vertical="bottom"/>
    </xf>
    <xf numFmtId="0" fontId="0" fillId="4" borderId="28" applyNumberFormat="0" applyFont="1" applyFill="1" applyBorder="1" applyAlignment="1" applyProtection="0">
      <alignment vertical="bottom"/>
    </xf>
    <xf numFmtId="0" fontId="0" borderId="25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41" borderId="1" applyNumberFormat="0" applyFont="1" applyFill="0" applyBorder="1" applyAlignment="1" applyProtection="0">
      <alignment vertical="bottom"/>
    </xf>
    <xf numFmtId="1" fontId="42" fillId="4" borderId="1" applyNumberFormat="1" applyFont="1" applyFill="1" applyBorder="1" applyAlignment="1" applyProtection="0">
      <alignment horizontal="left" vertical="bottom"/>
    </xf>
    <xf numFmtId="1" fontId="43" fillId="4" borderId="1" applyNumberFormat="1" applyFont="1" applyFill="1" applyBorder="1" applyAlignment="1" applyProtection="0">
      <alignment horizontal="left" vertical="bottom"/>
    </xf>
    <xf numFmtId="1" fontId="44" fillId="4" borderId="1" applyNumberFormat="1" applyFont="1" applyFill="1" applyBorder="1" applyAlignment="1" applyProtection="0">
      <alignment horizontal="left" vertical="bottom"/>
    </xf>
    <xf numFmtId="1" fontId="44" borderId="1" applyNumberFormat="1" applyFont="1" applyFill="0" applyBorder="1" applyAlignment="1" applyProtection="0">
      <alignment horizontal="left" vertical="bottom"/>
    </xf>
    <xf numFmtId="49" fontId="45" fillId="4" borderId="4" applyNumberFormat="1" applyFont="1" applyFill="1" applyBorder="1" applyAlignment="1" applyProtection="0">
      <alignment horizontal="left" vertical="top" wrapText="1"/>
    </xf>
    <xf numFmtId="49" fontId="15" fillId="4" borderId="4" applyNumberFormat="1" applyFont="1" applyFill="1" applyBorder="1" applyAlignment="1" applyProtection="0">
      <alignment vertical="top"/>
    </xf>
    <xf numFmtId="49" fontId="46" fillId="4" borderId="4" applyNumberFormat="1" applyFont="1" applyFill="1" applyBorder="1" applyAlignment="1" applyProtection="0">
      <alignment horizontal="left" vertical="top" wrapText="1"/>
    </xf>
    <xf numFmtId="49" fontId="5" fillId="4" borderId="4" applyNumberFormat="1" applyFont="1" applyFill="1" applyBorder="1" applyAlignment="1" applyProtection="0">
      <alignment horizontal="center" vertical="top" wrapText="1"/>
    </xf>
    <xf numFmtId="0" fontId="47" fillId="4" borderId="4" applyNumberFormat="1" applyFont="1" applyFill="1" applyBorder="1" applyAlignment="1" applyProtection="0">
      <alignment horizontal="left" vertical="bottom"/>
    </xf>
    <xf numFmtId="0" fontId="48" borderId="4" applyNumberFormat="1" applyFont="1" applyFill="0" applyBorder="1" applyAlignment="1" applyProtection="0">
      <alignment horizontal="left" vertical="bottom"/>
    </xf>
    <xf numFmtId="49" fontId="48" borderId="4" applyNumberFormat="1" applyFont="1" applyFill="0" applyBorder="1" applyAlignment="1" applyProtection="0">
      <alignment horizontal="left" vertical="bottom"/>
    </xf>
    <xf numFmtId="0" fontId="47" fillId="4" borderId="4" applyNumberFormat="0" applyFont="1" applyFill="1" applyBorder="1" applyAlignment="1" applyProtection="0">
      <alignment horizontal="left" vertical="bottom"/>
    </xf>
    <xf numFmtId="0" fontId="20" fillId="4" borderId="4" applyNumberFormat="0" applyFont="1" applyFill="1" applyBorder="1" applyAlignment="1" applyProtection="0">
      <alignment vertical="bottom"/>
    </xf>
    <xf numFmtId="0" fontId="47" fillId="13" borderId="4" applyNumberFormat="1" applyFont="1" applyFill="1" applyBorder="1" applyAlignment="1" applyProtection="0">
      <alignment horizontal="left" vertical="bottom"/>
    </xf>
    <xf numFmtId="0" fontId="48" fillId="13" borderId="4" applyNumberFormat="1" applyFont="1" applyFill="1" applyBorder="1" applyAlignment="1" applyProtection="0">
      <alignment horizontal="left" vertical="bottom"/>
    </xf>
    <xf numFmtId="49" fontId="48" fillId="13" borderId="4" applyNumberFormat="1" applyFont="1" applyFill="1" applyBorder="1" applyAlignment="1" applyProtection="0">
      <alignment horizontal="left" vertical="bottom"/>
    </xf>
    <xf numFmtId="49" fontId="14" fillId="13" borderId="4" applyNumberFormat="1" applyFont="1" applyFill="1" applyBorder="1" applyAlignment="1" applyProtection="0">
      <alignment horizontal="center" vertical="bottom"/>
    </xf>
    <xf numFmtId="0" fontId="48" borderId="4" applyNumberFormat="0" applyFont="1" applyFill="0" applyBorder="1" applyAlignment="1" applyProtection="0">
      <alignment horizontal="left" vertical="bottom"/>
    </xf>
    <xf numFmtId="0" fontId="48" fillId="13" borderId="4" applyNumberFormat="0" applyFont="1" applyFill="1" applyBorder="1" applyAlignment="1" applyProtection="0">
      <alignment horizontal="left" vertical="bottom"/>
    </xf>
    <xf numFmtId="59" fontId="14" fillId="10" borderId="4" applyNumberFormat="1" applyFont="1" applyFill="1" applyBorder="1" applyAlignment="1" applyProtection="0">
      <alignment horizontal="center" vertical="bottom"/>
    </xf>
    <xf numFmtId="49" fontId="7" fillId="4" borderId="4" applyNumberFormat="1" applyFont="1" applyFill="1" applyBorder="1" applyAlignment="1" applyProtection="0">
      <alignment vertical="bottom"/>
    </xf>
    <xf numFmtId="0" fontId="0" fillId="4" borderId="4" applyNumberFormat="1" applyFont="1" applyFill="1" applyBorder="1" applyAlignment="1" applyProtection="0">
      <alignment vertical="bottom"/>
    </xf>
    <xf numFmtId="0" fontId="47" fillId="4" borderId="15" applyNumberFormat="0" applyFont="1" applyFill="1" applyBorder="1" applyAlignment="1" applyProtection="0">
      <alignment horizontal="left" vertical="bottom"/>
    </xf>
    <xf numFmtId="0" fontId="38" fillId="4" borderId="15" applyNumberFormat="0" applyFont="1" applyFill="1" applyBorder="1" applyAlignment="1" applyProtection="0">
      <alignment vertical="bottom"/>
    </xf>
    <xf numFmtId="0" fontId="14" fillId="4" borderId="15" applyNumberFormat="0" applyFont="1" applyFill="1" applyBorder="1" applyAlignment="1" applyProtection="0">
      <alignment horizontal="center" vertical="bottom"/>
    </xf>
    <xf numFmtId="0" fontId="6" borderId="15" applyNumberFormat="0" applyFont="1" applyFill="0" applyBorder="1" applyAlignment="1" applyProtection="0">
      <alignment horizontal="center" vertical="bottom"/>
    </xf>
    <xf numFmtId="0" fontId="0" applyNumberFormat="1" applyFont="1" applyFill="0" applyBorder="0" applyAlignment="1" applyProtection="0">
      <alignment vertical="bottom"/>
    </xf>
    <xf numFmtId="49" fontId="40" fillId="4" borderId="1" applyNumberFormat="1" applyFont="1" applyFill="1" applyBorder="1" applyAlignment="1" applyProtection="0">
      <alignment horizontal="left" vertical="bottom"/>
    </xf>
    <xf numFmtId="0" fontId="49" fillId="4" borderId="1" applyNumberFormat="0" applyFont="1" applyFill="1" applyBorder="1" applyAlignment="1" applyProtection="0">
      <alignment horizontal="left" vertical="bottom"/>
    </xf>
    <xf numFmtId="59" fontId="49" fillId="4" borderId="1" applyNumberFormat="1" applyFont="1" applyFill="1" applyBorder="1" applyAlignment="1" applyProtection="0">
      <alignment horizontal="left" vertical="bottom"/>
    </xf>
    <xf numFmtId="0" fontId="0" fillId="4" borderId="29" applyNumberFormat="0" applyFont="1" applyFill="1" applyBorder="1" applyAlignment="1" applyProtection="0">
      <alignment vertical="bottom"/>
    </xf>
    <xf numFmtId="49" fontId="0" fillId="6" borderId="30" applyNumberFormat="1" applyFont="1" applyFill="1" applyBorder="1" applyAlignment="1" applyProtection="0">
      <alignment vertical="top"/>
    </xf>
    <xf numFmtId="49" fontId="0" fillId="4" borderId="31" applyNumberFormat="1" applyFont="1" applyFill="1" applyBorder="1" applyAlignment="1" applyProtection="0">
      <alignment vertical="top"/>
    </xf>
    <xf numFmtId="49" fontId="49" fillId="6" borderId="32" applyNumberFormat="1" applyFont="1" applyFill="1" applyBorder="1" applyAlignment="1" applyProtection="0">
      <alignment horizontal="left" vertical="top"/>
    </xf>
    <xf numFmtId="49" fontId="49" fillId="6" borderId="32" applyNumberFormat="1" applyFont="1" applyFill="1" applyBorder="1" applyAlignment="1" applyProtection="0">
      <alignment horizontal="left" vertical="top" wrapText="1"/>
    </xf>
    <xf numFmtId="49" fontId="0" fillId="6" borderId="32" applyNumberFormat="1" applyFont="1" applyFill="1" applyBorder="1" applyAlignment="1" applyProtection="0">
      <alignment vertical="top" wrapText="1"/>
    </xf>
    <xf numFmtId="49" fontId="49" fillId="8" borderId="32" applyNumberFormat="1" applyFont="1" applyFill="1" applyBorder="1" applyAlignment="1" applyProtection="0">
      <alignment horizontal="left" vertical="top" wrapText="1"/>
    </xf>
    <xf numFmtId="0" fontId="0" fillId="4" borderId="6" applyNumberFormat="0" applyFont="1" applyFill="1" applyBorder="1" applyAlignment="1" applyProtection="0">
      <alignment vertical="bottom"/>
    </xf>
    <xf numFmtId="49" fontId="0" fillId="4" borderId="4" applyNumberFormat="1" applyFont="1" applyFill="1" applyBorder="1" applyAlignment="1" applyProtection="0">
      <alignment vertical="bottom"/>
    </xf>
    <xf numFmtId="0" fontId="49" fillId="4" borderId="4" applyNumberFormat="1" applyFont="1" applyFill="1" applyBorder="1" applyAlignment="1" applyProtection="0">
      <alignment horizontal="left" vertical="bottom"/>
    </xf>
    <xf numFmtId="0" fontId="49" fillId="4" borderId="4" applyNumberFormat="0" applyFont="1" applyFill="1" applyBorder="1" applyAlignment="1" applyProtection="0">
      <alignment horizontal="left" vertical="bottom"/>
    </xf>
    <xf numFmtId="59" fontId="0" fillId="8" borderId="4" applyNumberFormat="1" applyFont="1" applyFill="1" applyBorder="1" applyAlignment="1" applyProtection="0">
      <alignment vertical="bottom"/>
    </xf>
    <xf numFmtId="49" fontId="0" fillId="8" borderId="4" applyNumberFormat="1" applyFont="1" applyFill="1" applyBorder="1" applyAlignment="1" applyProtection="0">
      <alignment vertical="bottom"/>
    </xf>
    <xf numFmtId="49" fontId="49" fillId="4" borderId="4" applyNumberFormat="1" applyFont="1" applyFill="1" applyBorder="1" applyAlignment="1" applyProtection="0">
      <alignment horizontal="left" vertical="bottom"/>
    </xf>
    <xf numFmtId="49" fontId="0" fillId="4" borderId="33" applyNumberFormat="1" applyFont="1" applyFill="1" applyBorder="1" applyAlignment="1" applyProtection="0">
      <alignment vertical="bottom"/>
    </xf>
    <xf numFmtId="0" fontId="0" fillId="4" borderId="1" applyNumberFormat="1" applyFont="1" applyFill="1" applyBorder="1" applyAlignment="1" applyProtection="0">
      <alignment vertical="bottom"/>
    </xf>
    <xf numFmtId="49" fontId="0" fillId="4" borderId="3" applyNumberFormat="1" applyFont="1" applyFill="1" applyBorder="1" applyAlignment="1" applyProtection="0">
      <alignment vertical="bottom"/>
    </xf>
    <xf numFmtId="17" fontId="49" fillId="4" borderId="4" applyNumberFormat="1" applyFont="1" applyFill="1" applyBorder="1" applyAlignment="1" applyProtection="0">
      <alignment horizontal="left" vertical="bottom"/>
    </xf>
    <xf numFmtId="49" fontId="0" fillId="4" borderId="1" applyNumberFormat="1" applyFont="1" applyFill="1" applyBorder="1" applyAlignment="1" applyProtection="0">
      <alignment vertical="bottom"/>
    </xf>
    <xf numFmtId="17" fontId="49" fillId="4" borderId="34" applyNumberFormat="1" applyFont="1" applyFill="1" applyBorder="1" applyAlignment="1" applyProtection="0">
      <alignment horizontal="left" vertical="bottom"/>
    </xf>
    <xf numFmtId="17" fontId="49" fillId="4" borderId="6" applyNumberFormat="1" applyFont="1" applyFill="1" applyBorder="1" applyAlignment="1" applyProtection="0">
      <alignment horizontal="left" vertical="bottom"/>
    </xf>
    <xf numFmtId="49" fontId="49" fillId="4" borderId="6" applyNumberFormat="1" applyFont="1" applyFill="1" applyBorder="1" applyAlignment="1" applyProtection="0">
      <alignment horizontal="left" vertical="bottom"/>
    </xf>
    <xf numFmtId="17" fontId="49" fillId="4" borderId="14" applyNumberFormat="1" applyFont="1" applyFill="1" applyBorder="1" applyAlignment="1" applyProtection="0">
      <alignment horizontal="left" vertical="bottom"/>
    </xf>
    <xf numFmtId="0" fontId="49" fillId="4" borderId="35" applyNumberFormat="1" applyFont="1" applyFill="1" applyBorder="1" applyAlignment="1" applyProtection="0">
      <alignment horizontal="left" vertical="bottom"/>
    </xf>
    <xf numFmtId="0" fontId="0" fillId="4" borderId="35" applyNumberFormat="0" applyFont="1" applyFill="1" applyBorder="1" applyAlignment="1" applyProtection="0">
      <alignment vertical="bottom"/>
    </xf>
    <xf numFmtId="49" fontId="0" fillId="4" borderId="35" applyNumberFormat="1" applyFont="1" applyFill="1" applyBorder="1" applyAlignment="1" applyProtection="0">
      <alignment vertical="bottom"/>
    </xf>
    <xf numFmtId="0" fontId="49" fillId="4" borderId="35" applyNumberFormat="0" applyFont="1" applyFill="1" applyBorder="1" applyAlignment="1" applyProtection="0">
      <alignment horizontal="left" vertical="bottom"/>
    </xf>
    <xf numFmtId="59" fontId="0" fillId="8" borderId="35" applyNumberFormat="1" applyFont="1" applyFill="1" applyBorder="1" applyAlignment="1" applyProtection="0">
      <alignment vertical="bottom"/>
    </xf>
    <xf numFmtId="17" fontId="49" fillId="4" borderId="35" applyNumberFormat="1" applyFont="1" applyFill="1" applyBorder="1" applyAlignment="1" applyProtection="0">
      <alignment horizontal="left" vertical="bottom"/>
    </xf>
    <xf numFmtId="0" fontId="49" fillId="4" borderId="36" applyNumberFormat="1" applyFont="1" applyFill="1" applyBorder="1" applyAlignment="1" applyProtection="0">
      <alignment horizontal="left" vertical="bottom"/>
    </xf>
    <xf numFmtId="0" fontId="0" fillId="4" borderId="36" applyNumberFormat="0" applyFont="1" applyFill="1" applyBorder="1" applyAlignment="1" applyProtection="0">
      <alignment vertical="bottom"/>
    </xf>
    <xf numFmtId="49" fontId="0" fillId="4" borderId="36" applyNumberFormat="1" applyFont="1" applyFill="1" applyBorder="1" applyAlignment="1" applyProtection="0">
      <alignment vertical="bottom"/>
    </xf>
    <xf numFmtId="0" fontId="49" fillId="4" borderId="36" applyNumberFormat="0" applyFont="1" applyFill="1" applyBorder="1" applyAlignment="1" applyProtection="0">
      <alignment horizontal="left" vertical="bottom"/>
    </xf>
    <xf numFmtId="59" fontId="0" fillId="8" borderId="36" applyNumberFormat="1" applyFont="1" applyFill="1" applyBorder="1" applyAlignment="1" applyProtection="0">
      <alignment vertical="bottom"/>
    </xf>
    <xf numFmtId="17" fontId="49" fillId="4" borderId="36" applyNumberFormat="1" applyFont="1" applyFill="1" applyBorder="1" applyAlignment="1" applyProtection="0">
      <alignment horizontal="left" vertical="bottom"/>
    </xf>
    <xf numFmtId="49" fontId="0" fillId="8" borderId="4" applyNumberFormat="1" applyFont="1" applyFill="1" applyBorder="1" applyAlignment="1" applyProtection="0">
      <alignment vertical="bottom" wrapText="1"/>
    </xf>
    <xf numFmtId="1" fontId="0" fillId="4" borderId="4" applyNumberFormat="1" applyFont="1" applyFill="1" applyBorder="1" applyAlignment="1" applyProtection="0">
      <alignment vertical="bottom"/>
    </xf>
    <xf numFmtId="0" fontId="49" fillId="4" borderId="4" applyNumberFormat="0" applyFont="1" applyFill="1" applyBorder="1" applyAlignment="1" applyProtection="0">
      <alignment horizontal="left" vertical="bottom" wrapText="1"/>
    </xf>
    <xf numFmtId="14" fontId="49" fillId="4" borderId="4" applyNumberFormat="1" applyFont="1" applyFill="1" applyBorder="1" applyAlignment="1" applyProtection="0">
      <alignment horizontal="left" vertical="bottom"/>
    </xf>
    <xf numFmtId="1" fontId="54" fillId="4" borderId="4" applyNumberFormat="1" applyFont="1" applyFill="1" applyBorder="1" applyAlignment="1" applyProtection="0">
      <alignment horizontal="left" vertical="bottom"/>
    </xf>
    <xf numFmtId="0" fontId="54" fillId="4" borderId="4" applyNumberFormat="1" applyFont="1" applyFill="1" applyBorder="1" applyAlignment="1" applyProtection="0">
      <alignment horizontal="left" vertical="bottom"/>
    </xf>
    <xf numFmtId="49" fontId="54" fillId="4" borderId="4" applyNumberFormat="1" applyFont="1" applyFill="1" applyBorder="1" applyAlignment="1" applyProtection="0">
      <alignment horizontal="left" vertical="bottom"/>
    </xf>
    <xf numFmtId="0" fontId="54" fillId="4" borderId="4" applyNumberFormat="0" applyFont="1" applyFill="1" applyBorder="1" applyAlignment="1" applyProtection="0">
      <alignment horizontal="left" vertical="bottom"/>
    </xf>
    <xf numFmtId="49" fontId="55" fillId="4" borderId="4" applyNumberFormat="1" applyFont="1" applyFill="1" applyBorder="1" applyAlignment="1" applyProtection="0">
      <alignment horizontal="left" vertical="bottom"/>
    </xf>
    <xf numFmtId="59" fontId="55" fillId="8" borderId="4" applyNumberFormat="1" applyFont="1" applyFill="1" applyBorder="1" applyAlignment="1" applyProtection="0">
      <alignment horizontal="right" vertical="bottom"/>
    </xf>
    <xf numFmtId="59" fontId="0" fillId="8" borderId="4" applyNumberFormat="1" applyFont="1" applyFill="1" applyBorder="1" applyAlignment="1" applyProtection="0">
      <alignment vertical="bottom" wrapText="1"/>
    </xf>
    <xf numFmtId="1" fontId="56" fillId="4" borderId="4" applyNumberFormat="1" applyFont="1" applyFill="1" applyBorder="1" applyAlignment="1" applyProtection="0">
      <alignment horizontal="left" vertical="bottom"/>
    </xf>
    <xf numFmtId="0" fontId="56" fillId="4" borderId="4" applyNumberFormat="1" applyFont="1" applyFill="1" applyBorder="1" applyAlignment="1" applyProtection="0">
      <alignment horizontal="left" vertical="bottom"/>
    </xf>
    <xf numFmtId="49" fontId="56" fillId="4" borderId="4" applyNumberFormat="1" applyFont="1" applyFill="1" applyBorder="1" applyAlignment="1" applyProtection="0">
      <alignment horizontal="left" vertical="bottom"/>
    </xf>
    <xf numFmtId="49" fontId="57" fillId="4" borderId="4" applyNumberFormat="1" applyFont="1" applyFill="1" applyBorder="1" applyAlignment="1" applyProtection="0">
      <alignment horizontal="left" vertical="bottom"/>
    </xf>
    <xf numFmtId="0" fontId="56" fillId="4" borderId="4" applyNumberFormat="0" applyFont="1" applyFill="1" applyBorder="1" applyAlignment="1" applyProtection="0">
      <alignment horizontal="left" vertical="bottom"/>
    </xf>
    <xf numFmtId="59" fontId="57" fillId="8" borderId="4" applyNumberFormat="1" applyFont="1" applyFill="1" applyBorder="1" applyAlignment="1" applyProtection="0">
      <alignment horizontal="right" vertical="bottom"/>
    </xf>
    <xf numFmtId="0" fontId="57" fillId="4" borderId="4" applyNumberFormat="0" applyFont="1" applyFill="1" applyBorder="1" applyAlignment="1" applyProtection="0">
      <alignment horizontal="left" vertical="bottom"/>
    </xf>
    <xf numFmtId="49" fontId="0" fillId="6" borderId="4" applyNumberFormat="1" applyFont="1" applyFill="1" applyBorder="1" applyAlignment="1" applyProtection="0">
      <alignment vertical="bottom"/>
    </xf>
    <xf numFmtId="0" fontId="0" fillId="6" borderId="4" applyNumberFormat="0" applyFont="1" applyFill="1" applyBorder="1" applyAlignment="1" applyProtection="0">
      <alignment vertical="bottom"/>
    </xf>
    <xf numFmtId="0" fontId="0" fillId="4" borderId="6" applyNumberFormat="1" applyFont="1" applyFill="1" applyBorder="1" applyAlignment="1" applyProtection="0">
      <alignment vertical="bottom"/>
    </xf>
    <xf numFmtId="49" fontId="58" fillId="4" borderId="4" applyNumberFormat="1" applyFont="1" applyFill="1" applyBorder="1" applyAlignment="1" applyProtection="0">
      <alignment horizontal="left" vertical="bottom"/>
    </xf>
    <xf numFmtId="0" fontId="58" fillId="4" borderId="4" applyNumberFormat="0" applyFont="1" applyFill="1" applyBorder="1" applyAlignment="1" applyProtection="0">
      <alignment horizontal="left" vertical="bottom"/>
    </xf>
    <xf numFmtId="1" fontId="49" fillId="4" borderId="4" applyNumberFormat="1" applyFont="1" applyFill="1" applyBorder="1" applyAlignment="1" applyProtection="0">
      <alignment horizontal="left" vertical="bottom"/>
    </xf>
    <xf numFmtId="49" fontId="59" fillId="4" borderId="4" applyNumberFormat="1" applyFont="1" applyFill="1" applyBorder="1" applyAlignment="1" applyProtection="0">
      <alignment horizontal="left" vertical="bottom"/>
    </xf>
    <xf numFmtId="49" fontId="59" fillId="8" borderId="4" applyNumberFormat="1" applyFont="1" applyFill="1" applyBorder="1" applyAlignment="1" applyProtection="0">
      <alignment horizontal="right" vertical="bottom"/>
    </xf>
    <xf numFmtId="59" fontId="59" fillId="8" borderId="4" applyNumberFormat="1" applyFont="1" applyFill="1" applyBorder="1" applyAlignment="1" applyProtection="0">
      <alignment horizontal="right" vertical="bottom"/>
    </xf>
    <xf numFmtId="49" fontId="49" fillId="8" borderId="4" applyNumberFormat="1" applyFont="1" applyFill="1" applyBorder="1" applyAlignment="1" applyProtection="0">
      <alignment horizontal="left" vertical="bottom"/>
    </xf>
    <xf numFmtId="0" fontId="0" fillId="4" borderId="3" applyNumberFormat="0" applyFont="1" applyFill="1" applyBorder="1" applyAlignment="1" applyProtection="0">
      <alignment vertical="bottom"/>
    </xf>
    <xf numFmtId="0" fontId="0" fillId="4" borderId="29" applyNumberFormat="1" applyFont="1" applyFill="1" applyBorder="1" applyAlignment="1" applyProtection="0">
      <alignment vertical="bottom"/>
    </xf>
    <xf numFmtId="0" fontId="0" fillId="12" borderId="37" applyNumberFormat="1" applyFont="1" applyFill="1" applyBorder="1" applyAlignment="1" applyProtection="0">
      <alignment vertical="bottom"/>
    </xf>
    <xf numFmtId="0" fontId="0" fillId="4" borderId="38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61" fillId="4" borderId="1" applyNumberFormat="0" applyFont="1" applyFill="1" applyBorder="1" applyAlignment="1" applyProtection="0">
      <alignment vertical="bottom"/>
    </xf>
    <xf numFmtId="0" fontId="19" borderId="1" applyNumberFormat="0" applyFont="1" applyFill="0" applyBorder="1" applyAlignment="1" applyProtection="0">
      <alignment vertical="bottom"/>
    </xf>
    <xf numFmtId="1" fontId="0" borderId="1" applyNumberFormat="1" applyFont="1" applyFill="0" applyBorder="1" applyAlignment="1" applyProtection="0">
      <alignment vertical="bottom"/>
    </xf>
    <xf numFmtId="49" fontId="62" fillId="4" borderId="1" applyNumberFormat="1" applyFont="1" applyFill="1" applyBorder="1" applyAlignment="1" applyProtection="0">
      <alignment horizontal="left" vertical="bottom"/>
    </xf>
    <xf numFmtId="59" fontId="0" borderId="1" applyNumberFormat="1" applyFont="1" applyFill="0" applyBorder="1" applyAlignment="1" applyProtection="0">
      <alignment vertical="bottom"/>
    </xf>
    <xf numFmtId="0" fontId="63" fillId="4" borderId="1" applyNumberFormat="0" applyFont="1" applyFill="1" applyBorder="1" applyAlignment="1" applyProtection="0">
      <alignment horizontal="left" vertical="bottom"/>
    </xf>
    <xf numFmtId="0" fontId="64" fillId="4" borderId="2" applyNumberFormat="1" applyFont="1" applyFill="1" applyBorder="1" applyAlignment="1" applyProtection="0">
      <alignment horizontal="left" vertical="bottom" wrapText="1"/>
    </xf>
    <xf numFmtId="0" fontId="64" fillId="4" borderId="2" applyNumberFormat="0" applyFont="1" applyFill="1" applyBorder="1" applyAlignment="1" applyProtection="0">
      <alignment horizontal="left" vertical="bottom" wrapText="1"/>
    </xf>
    <xf numFmtId="0" fontId="65" borderId="2" applyNumberFormat="0" applyFont="1" applyFill="0" applyBorder="1" applyAlignment="1" applyProtection="0">
      <alignment horizontal="left" vertical="bottom"/>
    </xf>
    <xf numFmtId="0" fontId="66" fillId="4" borderId="3" applyNumberFormat="0" applyFont="1" applyFill="1" applyBorder="1" applyAlignment="1" applyProtection="0">
      <alignment vertical="center" wrapText="1"/>
    </xf>
    <xf numFmtId="49" fontId="67" fillId="20" borderId="4" applyNumberFormat="1" applyFont="1" applyFill="1" applyBorder="1" applyAlignment="1" applyProtection="0">
      <alignment horizontal="left" vertical="top" wrapText="1"/>
    </xf>
    <xf numFmtId="49" fontId="68" fillId="20" borderId="4" applyNumberFormat="1" applyFont="1" applyFill="1" applyBorder="1" applyAlignment="1" applyProtection="0">
      <alignment horizontal="left" vertical="top" wrapText="1"/>
    </xf>
    <xf numFmtId="49" fontId="67" fillId="20" borderId="4" applyNumberFormat="1" applyFont="1" applyFill="1" applyBorder="1" applyAlignment="1" applyProtection="0">
      <alignment horizontal="left" vertical="top"/>
    </xf>
    <xf numFmtId="49" fontId="67" fillId="20" borderId="4" applyNumberFormat="1" applyFont="1" applyFill="1" applyBorder="1" applyAlignment="1" applyProtection="0">
      <alignment horizontal="center" vertical="top" wrapText="1"/>
    </xf>
    <xf numFmtId="49" fontId="67" fillId="20" borderId="11" applyNumberFormat="1" applyFont="1" applyFill="1" applyBorder="1" applyAlignment="1" applyProtection="0">
      <alignment horizontal="left" vertical="top" wrapText="1"/>
    </xf>
    <xf numFmtId="59" fontId="67" fillId="20" borderId="39" applyNumberFormat="1" applyFont="1" applyFill="1" applyBorder="1" applyAlignment="1" applyProtection="0">
      <alignment horizontal="left" vertical="top" wrapText="1"/>
    </xf>
    <xf numFmtId="59" fontId="67" fillId="20" borderId="12" applyNumberFormat="1" applyFont="1" applyFill="1" applyBorder="1" applyAlignment="1" applyProtection="0">
      <alignment horizontal="left" vertical="top" wrapText="1"/>
    </xf>
    <xf numFmtId="0" fontId="0" borderId="40" applyNumberFormat="0" applyFont="1" applyFill="0" applyBorder="1" applyAlignment="1" applyProtection="0">
      <alignment vertical="bottom"/>
    </xf>
    <xf numFmtId="0" fontId="63" fillId="4" borderId="3" applyNumberFormat="1" applyFont="1" applyFill="1" applyBorder="1" applyAlignment="1" applyProtection="0">
      <alignment horizontal="left" vertical="bottom"/>
    </xf>
    <xf numFmtId="0" fontId="69" borderId="4" applyNumberFormat="1" applyFont="1" applyFill="0" applyBorder="1" applyAlignment="1" applyProtection="0">
      <alignment horizontal="left" vertical="bottom"/>
    </xf>
    <xf numFmtId="0" fontId="63" fillId="4" borderId="4" applyNumberFormat="1" applyFont="1" applyFill="1" applyBorder="1" applyAlignment="1" applyProtection="0">
      <alignment horizontal="center" vertical="bottom"/>
    </xf>
    <xf numFmtId="0" fontId="65" fillId="4" borderId="4" applyNumberFormat="1" applyFont="1" applyFill="1" applyBorder="1" applyAlignment="1" applyProtection="0">
      <alignment horizontal="center" vertical="bottom"/>
    </xf>
    <xf numFmtId="0" fontId="65" borderId="4" applyNumberFormat="1" applyFont="1" applyFill="0" applyBorder="1" applyAlignment="1" applyProtection="0">
      <alignment horizontal="center" vertical="bottom"/>
    </xf>
    <xf numFmtId="49" fontId="65" borderId="4" applyNumberFormat="1" applyFont="1" applyFill="0" applyBorder="1" applyAlignment="1" applyProtection="0">
      <alignment horizontal="left" vertical="bottom"/>
    </xf>
    <xf numFmtId="49" fontId="69" borderId="8" applyNumberFormat="1" applyFont="1" applyFill="0" applyBorder="1" applyAlignment="1" applyProtection="0">
      <alignment horizontal="left" vertical="bottom"/>
    </xf>
    <xf numFmtId="59" fontId="69" borderId="9" applyNumberFormat="1" applyFont="1" applyFill="0" applyBorder="1" applyAlignment="1" applyProtection="0">
      <alignment horizontal="left" vertical="bottom"/>
    </xf>
    <xf numFmtId="59" fontId="69" borderId="10" applyNumberFormat="1" applyFont="1" applyFill="0" applyBorder="1" applyAlignment="1" applyProtection="0">
      <alignment horizontal="left" vertical="bottom"/>
    </xf>
    <xf numFmtId="49" fontId="63" fillId="4" borderId="4" applyNumberFormat="1" applyFont="1" applyFill="1" applyBorder="1" applyAlignment="1" applyProtection="0">
      <alignment horizontal="left" vertical="bottom"/>
    </xf>
    <xf numFmtId="0" fontId="65" fillId="4" borderId="4" applyNumberFormat="0" applyFont="1" applyFill="1" applyBorder="1" applyAlignment="1" applyProtection="0">
      <alignment horizontal="center" vertical="bottom"/>
    </xf>
    <xf numFmtId="0" fontId="65" borderId="4" applyNumberFormat="0" applyFont="1" applyFill="0" applyBorder="1" applyAlignment="1" applyProtection="0">
      <alignment horizontal="center" vertical="bottom"/>
    </xf>
    <xf numFmtId="0" fontId="65" borderId="4" applyNumberFormat="0" applyFont="1" applyFill="0" applyBorder="1" applyAlignment="1" applyProtection="0">
      <alignment horizontal="left" vertical="bottom"/>
    </xf>
    <xf numFmtId="0" fontId="69" borderId="4" applyNumberFormat="0" applyFont="1" applyFill="0" applyBorder="1" applyAlignment="1" applyProtection="0">
      <alignment horizontal="left" vertical="bottom"/>
    </xf>
    <xf numFmtId="0" fontId="63" fillId="4" borderId="4" applyNumberFormat="0" applyFont="1" applyFill="1" applyBorder="1" applyAlignment="1" applyProtection="0">
      <alignment horizontal="center" vertical="bottom"/>
    </xf>
    <xf numFmtId="59" fontId="69" borderId="8" applyNumberFormat="1" applyFont="1" applyFill="0" applyBorder="1" applyAlignment="1" applyProtection="0">
      <alignment horizontal="center" vertical="bottom"/>
    </xf>
    <xf numFmtId="59" fontId="69" borderId="9" applyNumberFormat="1" applyFont="1" applyFill="0" applyBorder="1" applyAlignment="1" applyProtection="0">
      <alignment horizontal="center" vertical="bottom"/>
    </xf>
    <xf numFmtId="59" fontId="69" borderId="10" applyNumberFormat="1" applyFont="1" applyFill="0" applyBorder="1" applyAlignment="1" applyProtection="0">
      <alignment horizontal="center" vertical="bottom"/>
    </xf>
    <xf numFmtId="0" fontId="0" fillId="4" borderId="15" applyNumberFormat="0" applyFont="1" applyFill="1" applyBorder="1" applyAlignment="1" applyProtection="0">
      <alignment vertical="bottom"/>
    </xf>
    <xf numFmtId="49" fontId="64" fillId="4" borderId="2" applyNumberFormat="1" applyFont="1" applyFill="1" applyBorder="1" applyAlignment="1" applyProtection="0">
      <alignment horizontal="left" vertical="bottom" wrapText="1"/>
    </xf>
    <xf numFmtId="49" fontId="67" fillId="20" borderId="11" applyNumberFormat="1" applyFont="1" applyFill="1" applyBorder="1" applyAlignment="1" applyProtection="0">
      <alignment horizontal="center" vertical="top" wrapText="1"/>
    </xf>
    <xf numFmtId="59" fontId="67" fillId="20" borderId="39" applyNumberFormat="1" applyFont="1" applyFill="1" applyBorder="1" applyAlignment="1" applyProtection="0">
      <alignment horizontal="center" vertical="top" wrapText="1"/>
    </xf>
    <xf numFmtId="59" fontId="67" fillId="20" borderId="12" applyNumberFormat="1" applyFont="1" applyFill="1" applyBorder="1" applyAlignment="1" applyProtection="0">
      <alignment horizontal="center" vertical="top" wrapText="1"/>
    </xf>
    <xf numFmtId="0" fontId="65" borderId="4" applyNumberFormat="1" applyFont="1" applyFill="0" applyBorder="1" applyAlignment="1" applyProtection="0">
      <alignment horizontal="left" vertical="bottom"/>
    </xf>
    <xf numFmtId="49" fontId="69" borderId="8" applyNumberFormat="1" applyFont="1" applyFill="0" applyBorder="1" applyAlignment="1" applyProtection="0">
      <alignment horizontal="center" vertical="bottom"/>
    </xf>
    <xf numFmtId="0" fontId="63" fillId="4" borderId="3" applyNumberFormat="0" applyFont="1" applyFill="1" applyBorder="1" applyAlignment="1" applyProtection="0">
      <alignment horizontal="left" vertical="bottom"/>
    </xf>
    <xf numFmtId="0" fontId="69" borderId="15" applyNumberFormat="0" applyFont="1" applyFill="0" applyBorder="1" applyAlignment="1" applyProtection="0">
      <alignment horizontal="left" vertical="bottom"/>
    </xf>
    <xf numFmtId="0" fontId="63" fillId="4" borderId="15" applyNumberFormat="0" applyFont="1" applyFill="1" applyBorder="1" applyAlignment="1" applyProtection="0">
      <alignment horizontal="center" vertical="bottom"/>
    </xf>
    <xf numFmtId="0" fontId="65" fillId="4" borderId="15" applyNumberFormat="0" applyFont="1" applyFill="1" applyBorder="1" applyAlignment="1" applyProtection="0">
      <alignment horizontal="center" vertical="bottom"/>
    </xf>
    <xf numFmtId="0" fontId="65" borderId="15" applyNumberFormat="0" applyFont="1" applyFill="0" applyBorder="1" applyAlignment="1" applyProtection="0">
      <alignment horizontal="center" vertical="bottom"/>
    </xf>
    <xf numFmtId="0" fontId="65" borderId="15" applyNumberFormat="0" applyFont="1" applyFill="0" applyBorder="1" applyAlignment="1" applyProtection="0">
      <alignment horizontal="left" vertical="bottom"/>
    </xf>
    <xf numFmtId="59" fontId="69" borderId="15" applyNumberFormat="1" applyFont="1" applyFill="0" applyBorder="1" applyAlignment="1" applyProtection="0">
      <alignment horizontal="center" vertical="bottom"/>
    </xf>
    <xf numFmtId="49" fontId="64" fillId="4" borderId="9" applyNumberFormat="1" applyFont="1" applyFill="1" applyBorder="1" applyAlignment="1" applyProtection="0">
      <alignment horizontal="left" vertical="bottom" wrapText="1"/>
    </xf>
    <xf numFmtId="0" fontId="64" fillId="4" borderId="9" applyNumberFormat="0" applyFont="1" applyFill="1" applyBorder="1" applyAlignment="1" applyProtection="0">
      <alignment horizontal="left" vertical="bottom" wrapText="1"/>
    </xf>
    <xf numFmtId="0" fontId="0" borderId="9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40" borderId="1" applyNumberFormat="1" applyFont="1" applyFill="0" applyBorder="1" applyAlignment="1" applyProtection="0">
      <alignment vertical="bottom"/>
    </xf>
    <xf numFmtId="49" fontId="40" borderId="29" applyNumberFormat="1" applyFont="1" applyFill="0" applyBorder="1" applyAlignment="1" applyProtection="0">
      <alignment vertical="bottom"/>
    </xf>
    <xf numFmtId="0" fontId="0" borderId="29" applyNumberFormat="0" applyFont="1" applyFill="0" applyBorder="1" applyAlignment="1" applyProtection="0">
      <alignment vertical="bottom"/>
    </xf>
    <xf numFmtId="0" fontId="0" fillId="6" borderId="37" applyNumberFormat="0" applyFont="1" applyFill="1" applyBorder="1" applyAlignment="1" applyProtection="0">
      <alignment vertical="bottom"/>
    </xf>
    <xf numFmtId="49" fontId="0" fillId="6" borderId="22" applyNumberFormat="1" applyFont="1" applyFill="1" applyBorder="1" applyAlignment="1" applyProtection="0">
      <alignment vertical="bottom"/>
    </xf>
    <xf numFmtId="49" fontId="0" fillId="6" borderId="41" applyNumberFormat="1" applyFont="1" applyFill="1" applyBorder="1" applyAlignment="1" applyProtection="0">
      <alignment vertical="bottom"/>
    </xf>
    <xf numFmtId="49" fontId="0" fillId="6" borderId="37" applyNumberFormat="1" applyFont="1" applyFill="1" applyBorder="1" applyAlignment="1" applyProtection="0">
      <alignment vertical="bottom"/>
    </xf>
    <xf numFmtId="0" fontId="0" borderId="28" applyNumberFormat="1" applyFont="1" applyFill="0" applyBorder="1" applyAlignment="1" applyProtection="0">
      <alignment vertical="bottom"/>
    </xf>
    <xf numFmtId="0" fontId="0" borderId="25" applyNumberFormat="1" applyFont="1" applyFill="0" applyBorder="1" applyAlignment="1" applyProtection="0">
      <alignment vertical="bottom"/>
    </xf>
    <xf numFmtId="3" fontId="19" borderId="25" applyNumberFormat="1" applyFont="1" applyFill="0" applyBorder="1" applyAlignment="1" applyProtection="0">
      <alignment vertical="bottom"/>
    </xf>
    <xf numFmtId="0" fontId="0" borderId="23" applyNumberFormat="1" applyFont="1" applyFill="0" applyBorder="1" applyAlignment="1" applyProtection="0">
      <alignment vertical="bottom"/>
    </xf>
    <xf numFmtId="3" fontId="19" borderId="1" applyNumberFormat="1" applyFont="1" applyFill="0" applyBorder="1" applyAlignment="1" applyProtection="0">
      <alignment vertical="bottom"/>
    </xf>
    <xf numFmtId="49" fontId="19" fillId="6" borderId="37" applyNumberFormat="1" applyFont="1" applyFill="1" applyBorder="1" applyAlignment="1" applyProtection="0">
      <alignment vertical="bottom"/>
    </xf>
    <xf numFmtId="0" fontId="19" borderId="23" applyNumberFormat="1" applyFont="1" applyFill="0" applyBorder="1" applyAlignment="1" applyProtection="0">
      <alignment vertical="bottom"/>
    </xf>
    <xf numFmtId="0" fontId="19" borderId="1" applyNumberFormat="1" applyFont="1" applyFill="0" applyBorder="1" applyAlignment="1" applyProtection="0">
      <alignment vertical="bottom"/>
    </xf>
    <xf numFmtId="0" fontId="19" borderId="23" applyNumberFormat="0" applyFont="1" applyFill="0" applyBorder="1" applyAlignment="1" applyProtection="0">
      <alignment vertical="bottom"/>
    </xf>
    <xf numFmtId="0" fontId="19" borderId="42" applyNumberFormat="1" applyFont="1" applyFill="0" applyBorder="1" applyAlignment="1" applyProtection="0">
      <alignment vertical="bottom"/>
    </xf>
    <xf numFmtId="0" fontId="19" borderId="29" applyNumberFormat="1" applyFont="1" applyFill="0" applyBorder="1" applyAlignment="1" applyProtection="0">
      <alignment vertical="bottom"/>
    </xf>
    <xf numFmtId="0" fontId="19" borderId="29" applyNumberFormat="0" applyFont="1" applyFill="0" applyBorder="1" applyAlignment="1" applyProtection="0">
      <alignment vertical="bottom"/>
    </xf>
    <xf numFmtId="3" fontId="19" borderId="29" applyNumberFormat="1" applyFont="1" applyFill="0" applyBorder="1" applyAlignment="1" applyProtection="0">
      <alignment vertical="bottom"/>
    </xf>
    <xf numFmtId="49" fontId="19" fillId="17" borderId="37" applyNumberFormat="1" applyFont="1" applyFill="1" applyBorder="1" applyAlignment="1" applyProtection="0">
      <alignment vertical="bottom"/>
    </xf>
    <xf numFmtId="0" fontId="19" fillId="17" borderId="22" applyNumberFormat="1" applyFont="1" applyFill="1" applyBorder="1" applyAlignment="1" applyProtection="0">
      <alignment vertical="bottom"/>
    </xf>
    <xf numFmtId="0" fontId="19" fillId="17" borderId="22" applyNumberFormat="0" applyFont="1" applyFill="1" applyBorder="1" applyAlignment="1" applyProtection="0">
      <alignment vertical="bottom"/>
    </xf>
    <xf numFmtId="3" fontId="19" fillId="17" borderId="41" applyNumberFormat="1" applyFont="1" applyFill="1" applyBorder="1" applyAlignment="1" applyProtection="0">
      <alignment vertical="bottom"/>
    </xf>
    <xf numFmtId="0" fontId="19" borderId="28" applyNumberFormat="0" applyFont="1" applyFill="0" applyBorder="1" applyAlignment="1" applyProtection="0">
      <alignment vertical="bottom"/>
    </xf>
    <xf numFmtId="0" fontId="19" borderId="25" applyNumberFormat="1" applyFont="1" applyFill="0" applyBorder="1" applyAlignment="1" applyProtection="0">
      <alignment vertical="bottom"/>
    </xf>
    <xf numFmtId="0" fontId="19" borderId="25" applyNumberFormat="0" applyFont="1" applyFill="0" applyBorder="1" applyAlignment="1" applyProtection="0">
      <alignment vertical="bottom"/>
    </xf>
    <xf numFmtId="49" fontId="40" borderId="25" applyNumberFormat="1" applyFont="1" applyFill="0" applyBorder="1" applyAlignment="1" applyProtection="0">
      <alignment vertical="bottom"/>
    </xf>
    <xf numFmtId="0" fontId="19" borderId="42" applyNumberFormat="0" applyFont="1" applyFill="0" applyBorder="1" applyAlignment="1" applyProtection="0">
      <alignment vertical="bottom"/>
    </xf>
    <xf numFmtId="0" fontId="19" borderId="28" applyNumberFormat="1" applyFont="1" applyFill="0" applyBorder="1" applyAlignment="1" applyProtection="0">
      <alignment vertical="bottom"/>
    </xf>
    <xf numFmtId="1" fontId="19" borderId="25" applyNumberFormat="1" applyFont="1" applyFill="0" applyBorder="1" applyAlignment="1" applyProtection="0">
      <alignment vertical="bottom"/>
    </xf>
    <xf numFmtId="1" fontId="19" borderId="1" applyNumberFormat="1" applyFont="1" applyFill="0" applyBorder="1" applyAlignment="1" applyProtection="0">
      <alignment vertical="bottom"/>
    </xf>
    <xf numFmtId="49" fontId="19" borderId="1" applyNumberFormat="1" applyFont="1" applyFill="0" applyBorder="1" applyAlignment="1" applyProtection="0">
      <alignment vertical="bottom"/>
    </xf>
    <xf numFmtId="1" fontId="0" borderId="25" applyNumberFormat="1" applyFont="1" applyFill="0" applyBorder="1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70" borderId="2" applyNumberFormat="1" applyFont="1" applyFill="0" applyBorder="1" applyAlignment="1" applyProtection="0">
      <alignment vertical="bottom"/>
    </xf>
    <xf numFmtId="49" fontId="64" borderId="8" applyNumberFormat="1" applyFont="1" applyFill="0" applyBorder="1" applyAlignment="1" applyProtection="0">
      <alignment vertical="bottom"/>
    </xf>
    <xf numFmtId="49" fontId="71" borderId="10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73" fillId="4" borderId="2" applyNumberFormat="1" applyFont="1" applyFill="1" applyBorder="1" applyAlignment="1" applyProtection="0">
      <alignment horizontal="left" vertical="bottom"/>
    </xf>
    <xf numFmtId="0" fontId="73" fillId="4" borderId="2" applyNumberFormat="0" applyFont="1" applyFill="1" applyBorder="1" applyAlignment="1" applyProtection="0">
      <alignment horizontal="center" vertical="bottom"/>
    </xf>
    <xf numFmtId="0" fontId="73" fillId="4" borderId="2" applyNumberFormat="0" applyFont="1" applyFill="1" applyBorder="1" applyAlignment="1" applyProtection="0">
      <alignment horizontal="left" vertical="bottom"/>
    </xf>
    <xf numFmtId="0" fontId="14" fillId="4" borderId="2" applyNumberFormat="0" applyFont="1" applyFill="1" applyBorder="1" applyAlignment="1" applyProtection="0">
      <alignment horizontal="left" vertical="bottom"/>
    </xf>
    <xf numFmtId="49" fontId="38" fillId="6" borderId="4" applyNumberFormat="1" applyFont="1" applyFill="1" applyBorder="1" applyAlignment="1" applyProtection="0">
      <alignment horizontal="left" vertical="bottom"/>
    </xf>
    <xf numFmtId="49" fontId="14" fillId="6" borderId="4" applyNumberFormat="1" applyFont="1" applyFill="1" applyBorder="1" applyAlignment="1" applyProtection="0">
      <alignment horizontal="center" vertical="bottom"/>
    </xf>
    <xf numFmtId="49" fontId="14" fillId="6" borderId="4" applyNumberFormat="1" applyFont="1" applyFill="1" applyBorder="1" applyAlignment="1" applyProtection="0">
      <alignment horizontal="left" vertical="bottom"/>
    </xf>
    <xf numFmtId="49" fontId="9" fillId="6" borderId="4" applyNumberFormat="1" applyFont="1" applyFill="1" applyBorder="1" applyAlignment="1" applyProtection="0">
      <alignment horizontal="left" vertical="bottom"/>
    </xf>
    <xf numFmtId="49" fontId="74" fillId="4" borderId="4" applyNumberFormat="1" applyFont="1" applyFill="1" applyBorder="1" applyAlignment="1" applyProtection="0">
      <alignment horizontal="center" vertical="bottom"/>
    </xf>
    <xf numFmtId="49" fontId="38" fillId="4" borderId="4" applyNumberFormat="1" applyFont="1" applyFill="1" applyBorder="1" applyAlignment="1" applyProtection="0">
      <alignment horizontal="left" vertical="bottom"/>
    </xf>
    <xf numFmtId="14" fontId="6" fillId="4" borderId="4" applyNumberFormat="1" applyFont="1" applyFill="1" applyBorder="1" applyAlignment="1" applyProtection="0">
      <alignment horizontal="left" vertical="bottom"/>
    </xf>
    <xf numFmtId="0" fontId="53" fillId="4" borderId="4" applyNumberFormat="1" applyFont="1" applyFill="1" applyBorder="1" applyAlignment="1" applyProtection="0">
      <alignment vertical="bottom"/>
    </xf>
    <xf numFmtId="49" fontId="53" fillId="4" borderId="4" applyNumberFormat="1" applyFont="1" applyFill="1" applyBorder="1" applyAlignment="1" applyProtection="0">
      <alignment vertical="bottom"/>
    </xf>
    <xf numFmtId="49" fontId="75" fillId="4" borderId="4" applyNumberFormat="1" applyFont="1" applyFill="1" applyBorder="1" applyAlignment="1" applyProtection="0">
      <alignment horizontal="center" vertical="bottom"/>
    </xf>
    <xf numFmtId="0" fontId="0" fillId="18" borderId="4" applyNumberFormat="0" applyFont="1" applyFill="1" applyBorder="1" applyAlignment="1" applyProtection="0">
      <alignment vertical="bottom"/>
    </xf>
    <xf numFmtId="0" fontId="6" fillId="18" borderId="4" applyNumberFormat="0" applyFont="1" applyFill="1" applyBorder="1" applyAlignment="1" applyProtection="0">
      <alignment horizontal="left" vertical="bottom"/>
    </xf>
    <xf numFmtId="0" fontId="38" fillId="18" borderId="4" applyNumberFormat="0" applyFont="1" applyFill="1" applyBorder="1" applyAlignment="1" applyProtection="0">
      <alignment horizontal="left" vertical="bottom"/>
    </xf>
    <xf numFmtId="0" fontId="0" fillId="4" borderId="43" applyNumberFormat="1" applyFont="1" applyFill="1" applyBorder="1" applyAlignment="1" applyProtection="0">
      <alignment vertical="bottom"/>
    </xf>
    <xf numFmtId="49" fontId="0" fillId="4" borderId="43" applyNumberFormat="1" applyFont="1" applyFill="1" applyBorder="1" applyAlignment="1" applyProtection="0">
      <alignment vertical="bottom"/>
    </xf>
    <xf numFmtId="49" fontId="6" fillId="4" borderId="43" applyNumberFormat="1" applyFont="1" applyFill="1" applyBorder="1" applyAlignment="1" applyProtection="0">
      <alignment horizontal="left" vertical="bottom"/>
    </xf>
    <xf numFmtId="14" fontId="6" fillId="4" borderId="43" applyNumberFormat="1" applyFont="1" applyFill="1" applyBorder="1" applyAlignment="1" applyProtection="0">
      <alignment horizontal="left" vertical="bottom"/>
    </xf>
    <xf numFmtId="49" fontId="38" fillId="4" borderId="43" applyNumberFormat="1" applyFont="1" applyFill="1" applyBorder="1" applyAlignment="1" applyProtection="0">
      <alignment horizontal="left" vertical="bottom"/>
    </xf>
    <xf numFmtId="0" fontId="7" fillId="4" borderId="4" applyNumberFormat="1" applyFont="1" applyFill="1" applyBorder="1" applyAlignment="1" applyProtection="0">
      <alignment vertical="bottom"/>
    </xf>
    <xf numFmtId="49" fontId="44" fillId="4" borderId="4" applyNumberFormat="1" applyFont="1" applyFill="1" applyBorder="1" applyAlignment="1" applyProtection="0">
      <alignment horizontal="center" vertical="bottom"/>
    </xf>
    <xf numFmtId="14" fontId="6" fillId="18" borderId="4" applyNumberFormat="1" applyFont="1" applyFill="1" applyBorder="1" applyAlignment="1" applyProtection="0">
      <alignment horizontal="left" vertical="bottom"/>
    </xf>
    <xf numFmtId="0" fontId="14" fillId="18" borderId="4" applyNumberFormat="0" applyFont="1" applyFill="1" applyBorder="1" applyAlignment="1" applyProtection="0">
      <alignment horizontal="left" vertical="bottom"/>
    </xf>
    <xf numFmtId="49" fontId="6" fillId="4" borderId="4" applyNumberFormat="1" applyFont="1" applyFill="1" applyBorder="1" applyAlignment="1" applyProtection="0">
      <alignment horizontal="center" vertical="bottom"/>
    </xf>
    <xf numFmtId="49" fontId="6" fillId="21" borderId="4" applyNumberFormat="1" applyFont="1" applyFill="1" applyBorder="1" applyAlignment="1" applyProtection="0">
      <alignment horizontal="left" vertical="bottom"/>
    </xf>
    <xf numFmtId="14" fontId="6" fillId="21" borderId="4" applyNumberFormat="1" applyFont="1" applyFill="1" applyBorder="1" applyAlignment="1" applyProtection="0">
      <alignment horizontal="left" vertical="bottom"/>
    </xf>
    <xf numFmtId="0" fontId="74" fillId="4" borderId="4" applyNumberFormat="0" applyFont="1" applyFill="1" applyBorder="1" applyAlignment="1" applyProtection="0">
      <alignment horizontal="center" vertical="bottom"/>
    </xf>
    <xf numFmtId="0" fontId="7" fillId="22" borderId="4" applyNumberFormat="1" applyFont="1" applyFill="1" applyBorder="1" applyAlignment="1" applyProtection="0">
      <alignment vertical="bottom"/>
    </xf>
    <xf numFmtId="49" fontId="7" fillId="22" borderId="4" applyNumberFormat="1" applyFont="1" applyFill="1" applyBorder="1" applyAlignment="1" applyProtection="0">
      <alignment vertical="bottom"/>
    </xf>
    <xf numFmtId="49" fontId="74" fillId="22" borderId="4" applyNumberFormat="1" applyFont="1" applyFill="1" applyBorder="1" applyAlignment="1" applyProtection="0">
      <alignment horizontal="center" vertical="bottom"/>
    </xf>
    <xf numFmtId="49" fontId="6" fillId="22" borderId="4" applyNumberFormat="1" applyFont="1" applyFill="1" applyBorder="1" applyAlignment="1" applyProtection="0">
      <alignment horizontal="left" vertical="bottom"/>
    </xf>
    <xf numFmtId="14" fontId="6" fillId="22" borderId="4" applyNumberFormat="1" applyFont="1" applyFill="1" applyBorder="1" applyAlignment="1" applyProtection="0">
      <alignment horizontal="left" vertical="bottom"/>
    </xf>
    <xf numFmtId="49" fontId="14" fillId="22" borderId="4" applyNumberFormat="1" applyFont="1" applyFill="1" applyBorder="1" applyAlignment="1" applyProtection="0">
      <alignment horizontal="left" vertical="bottom"/>
    </xf>
    <xf numFmtId="49" fontId="75" fillId="4" borderId="4" applyNumberFormat="1" applyFont="1" applyFill="1" applyBorder="1" applyAlignment="1" applyProtection="0">
      <alignment horizontal="left" vertical="bottom"/>
    </xf>
    <xf numFmtId="14" fontId="75" fillId="4" borderId="4" applyNumberFormat="1" applyFont="1" applyFill="1" applyBorder="1" applyAlignment="1" applyProtection="0">
      <alignment horizontal="left" vertical="bottom"/>
    </xf>
    <xf numFmtId="49" fontId="78" fillId="4" borderId="4" applyNumberFormat="1" applyFont="1" applyFill="1" applyBorder="1" applyAlignment="1" applyProtection="0">
      <alignment horizontal="left" vertical="bottom"/>
    </xf>
    <xf numFmtId="0" fontId="9" fillId="4" borderId="4" applyNumberFormat="1" applyFont="1" applyFill="1" applyBorder="1" applyAlignment="1" applyProtection="0">
      <alignment vertical="bottom"/>
    </xf>
    <xf numFmtId="0" fontId="14" fillId="4" borderId="4" applyNumberFormat="0" applyFont="1" applyFill="1" applyBorder="1" applyAlignment="1" applyProtection="0">
      <alignment horizontal="left" vertical="bottom"/>
    </xf>
    <xf numFmtId="0" fontId="9" fillId="18" borderId="4" applyNumberFormat="0" applyFont="1" applyFill="1" applyBorder="1" applyAlignment="1" applyProtection="0">
      <alignment vertical="bottom"/>
    </xf>
    <xf numFmtId="49" fontId="9" fillId="18" borderId="4" applyNumberFormat="1" applyFont="1" applyFill="1" applyBorder="1" applyAlignment="1" applyProtection="0">
      <alignment vertical="bottom"/>
    </xf>
    <xf numFmtId="0" fontId="9" fillId="18" borderId="4" applyNumberFormat="0" applyFont="1" applyFill="1" applyBorder="1" applyAlignment="1" applyProtection="0">
      <alignment horizontal="center" vertical="bottom"/>
    </xf>
    <xf numFmtId="49" fontId="9" fillId="18" borderId="4" applyNumberFormat="1" applyFont="1" applyFill="1" applyBorder="1" applyAlignment="1" applyProtection="0">
      <alignment horizontal="left" vertical="bottom"/>
    </xf>
    <xf numFmtId="49" fontId="77" fillId="18" borderId="4" applyNumberFormat="1" applyFont="1" applyFill="1" applyBorder="1" applyAlignment="1" applyProtection="0">
      <alignment horizontal="left" vertical="bottom"/>
    </xf>
    <xf numFmtId="14" fontId="77" fillId="18" borderId="4" applyNumberFormat="1" applyFont="1" applyFill="1" applyBorder="1" applyAlignment="1" applyProtection="0">
      <alignment horizontal="left" vertical="bottom"/>
    </xf>
    <xf numFmtId="49" fontId="34" fillId="4" borderId="4" applyNumberFormat="1" applyFont="1" applyFill="1" applyBorder="1" applyAlignment="1" applyProtection="0">
      <alignment horizontal="center" vertical="bottom"/>
    </xf>
    <xf numFmtId="0" fontId="53" fillId="4" borderId="4" applyNumberFormat="0" applyFont="1" applyFill="1" applyBorder="1" applyAlignment="1" applyProtection="0">
      <alignment vertical="bottom"/>
    </xf>
    <xf numFmtId="0" fontId="75" fillId="4" borderId="4" applyNumberFormat="0" applyFont="1" applyFill="1" applyBorder="1" applyAlignment="1" applyProtection="0">
      <alignment horizontal="center" vertical="bottom"/>
    </xf>
    <xf numFmtId="0" fontId="75" fillId="4" borderId="4" applyNumberFormat="0" applyFont="1" applyFill="1" applyBorder="1" applyAlignment="1" applyProtection="0">
      <alignment horizontal="left" vertical="bottom"/>
    </xf>
    <xf numFmtId="0" fontId="78" fillId="4" borderId="4" applyNumberFormat="0" applyFont="1" applyFill="1" applyBorder="1" applyAlignment="1" applyProtection="0">
      <alignment horizontal="left" vertical="bottom"/>
    </xf>
    <xf numFmtId="0" fontId="0" fillId="4" borderId="9" applyNumberFormat="0" applyFont="1" applyFill="1" applyBorder="1" applyAlignment="1" applyProtection="0">
      <alignment vertical="bottom"/>
    </xf>
    <xf numFmtId="0" fontId="7" fillId="4" borderId="43" applyNumberFormat="1" applyFont="1" applyFill="1" applyBorder="1" applyAlignment="1" applyProtection="0">
      <alignment vertical="bottom"/>
    </xf>
    <xf numFmtId="49" fontId="14" fillId="4" borderId="43" applyNumberFormat="1" applyFont="1" applyFill="1" applyBorder="1" applyAlignment="1" applyProtection="0">
      <alignment horizontal="left" vertical="bottom"/>
    </xf>
    <xf numFmtId="0" fontId="44" fillId="4" borderId="4" applyNumberFormat="0" applyFont="1" applyFill="1" applyBorder="1" applyAlignment="1" applyProtection="0">
      <alignment horizontal="center" vertical="bottom"/>
    </xf>
    <xf numFmtId="49" fontId="82" fillId="4" borderId="4" applyNumberFormat="1" applyFont="1" applyFill="1" applyBorder="1" applyAlignment="1" applyProtection="0">
      <alignment horizontal="center" vertical="bottom"/>
    </xf>
    <xf numFmtId="49" fontId="82" fillId="4" borderId="4" applyNumberFormat="1" applyFont="1" applyFill="1" applyBorder="1" applyAlignment="1" applyProtection="0">
      <alignment horizontal="left" vertical="bottom"/>
    </xf>
    <xf numFmtId="14" fontId="82" fillId="4" borderId="4" applyNumberFormat="1" applyFont="1" applyFill="1" applyBorder="1" applyAlignment="1" applyProtection="0">
      <alignment horizontal="left" vertical="bottom"/>
    </xf>
    <xf numFmtId="49" fontId="83" fillId="4" borderId="4" applyNumberFormat="1" applyFont="1" applyFill="1" applyBorder="1" applyAlignment="1" applyProtection="0">
      <alignment horizontal="left" vertical="bottom"/>
    </xf>
    <xf numFmtId="49" fontId="84" fillId="4" borderId="4" applyNumberFormat="1" applyFont="1" applyFill="1" applyBorder="1" applyAlignment="1" applyProtection="0">
      <alignment horizontal="center" vertical="bottom"/>
    </xf>
    <xf numFmtId="49" fontId="84" fillId="4" borderId="4" applyNumberFormat="1" applyFont="1" applyFill="1" applyBorder="1" applyAlignment="1" applyProtection="0">
      <alignment horizontal="left" vertical="bottom"/>
    </xf>
    <xf numFmtId="14" fontId="84" fillId="4" borderId="4" applyNumberFormat="1" applyFont="1" applyFill="1" applyBorder="1" applyAlignment="1" applyProtection="0">
      <alignment horizontal="left" vertical="bottom"/>
    </xf>
    <xf numFmtId="49" fontId="85" fillId="4" borderId="4" applyNumberFormat="1" applyFont="1" applyFill="1" applyBorder="1" applyAlignment="1" applyProtection="0">
      <alignment horizontal="left" vertical="bottom"/>
    </xf>
    <xf numFmtId="0" fontId="86" fillId="23" borderId="4" applyNumberFormat="0" applyFont="1" applyFill="1" applyBorder="1" applyAlignment="1" applyProtection="0">
      <alignment vertical="bottom"/>
    </xf>
    <xf numFmtId="0" fontId="87" fillId="23" borderId="4" applyNumberFormat="0" applyFont="1" applyFill="1" applyBorder="1" applyAlignment="1" applyProtection="0">
      <alignment horizontal="center" vertical="bottom"/>
    </xf>
    <xf numFmtId="0" fontId="9" fillId="23" borderId="4" applyNumberFormat="0" applyFont="1" applyFill="1" applyBorder="1" applyAlignment="1" applyProtection="0">
      <alignment horizontal="left" vertical="bottom"/>
    </xf>
    <xf numFmtId="14" fontId="9" fillId="23" borderId="4" applyNumberFormat="1" applyFont="1" applyFill="1" applyBorder="1" applyAlignment="1" applyProtection="0">
      <alignment horizontal="left" vertical="bottom"/>
    </xf>
    <xf numFmtId="49" fontId="9" fillId="23" borderId="4" applyNumberFormat="1" applyFont="1" applyFill="1" applyBorder="1" applyAlignment="1" applyProtection="0">
      <alignment horizontal="left" vertical="bottom"/>
    </xf>
    <xf numFmtId="49" fontId="76" fillId="11" borderId="4" applyNumberFormat="1" applyFont="1" applyFill="1" applyBorder="1" applyAlignment="1" applyProtection="0">
      <alignment horizontal="center" vertical="bottom"/>
    </xf>
    <xf numFmtId="49" fontId="76" fillId="11" borderId="4" applyNumberFormat="1" applyFont="1" applyFill="1" applyBorder="1" applyAlignment="1" applyProtection="0">
      <alignment horizontal="left" vertical="bottom"/>
    </xf>
    <xf numFmtId="14" fontId="76" fillId="11" borderId="4" applyNumberFormat="1" applyFont="1" applyFill="1" applyBorder="1" applyAlignment="1" applyProtection="0">
      <alignment horizontal="left" vertical="bottom"/>
    </xf>
    <xf numFmtId="49" fontId="88" fillId="11" borderId="4" applyNumberFormat="1" applyFont="1" applyFill="1" applyBorder="1" applyAlignment="1" applyProtection="0">
      <alignment horizontal="left" vertical="bottom"/>
    </xf>
    <xf numFmtId="0" fontId="84" fillId="4" borderId="4" applyNumberFormat="0" applyFont="1" applyFill="1" applyBorder="1" applyAlignment="1" applyProtection="0">
      <alignment horizontal="center" vertical="bottom"/>
    </xf>
    <xf numFmtId="0" fontId="84" fillId="4" borderId="4" applyNumberFormat="0" applyFont="1" applyFill="1" applyBorder="1" applyAlignment="1" applyProtection="0">
      <alignment horizontal="left" vertical="bottom"/>
    </xf>
    <xf numFmtId="0" fontId="85" fillId="4" borderId="4" applyNumberFormat="0" applyFont="1" applyFill="1" applyBorder="1" applyAlignment="1" applyProtection="0">
      <alignment horizontal="left" vertical="bottom"/>
    </xf>
    <xf numFmtId="0" fontId="7" fillId="4" borderId="35" applyNumberFormat="1" applyFont="1" applyFill="1" applyBorder="1" applyAlignment="1" applyProtection="0">
      <alignment vertical="bottom"/>
    </xf>
    <xf numFmtId="49" fontId="7" fillId="4" borderId="35" applyNumberFormat="1" applyFont="1" applyFill="1" applyBorder="1" applyAlignment="1" applyProtection="0">
      <alignment vertical="bottom"/>
    </xf>
    <xf numFmtId="49" fontId="84" fillId="4" borderId="35" applyNumberFormat="1" applyFont="1" applyFill="1" applyBorder="1" applyAlignment="1" applyProtection="0">
      <alignment horizontal="center" vertical="bottom"/>
    </xf>
    <xf numFmtId="49" fontId="84" fillId="4" borderId="35" applyNumberFormat="1" applyFont="1" applyFill="1" applyBorder="1" applyAlignment="1" applyProtection="0">
      <alignment horizontal="left" vertical="bottom"/>
    </xf>
    <xf numFmtId="14" fontId="84" fillId="4" borderId="35" applyNumberFormat="1" applyFont="1" applyFill="1" applyBorder="1" applyAlignment="1" applyProtection="0">
      <alignment horizontal="left" vertical="bottom"/>
    </xf>
    <xf numFmtId="49" fontId="85" fillId="4" borderId="35" applyNumberFormat="1" applyFont="1" applyFill="1" applyBorder="1" applyAlignment="1" applyProtection="0">
      <alignment horizontal="left" vertical="bottom"/>
    </xf>
    <xf numFmtId="0" fontId="9" fillId="4" borderId="36" applyNumberFormat="1" applyFont="1" applyFill="1" applyBorder="1" applyAlignment="1" applyProtection="0">
      <alignment vertical="bottom"/>
    </xf>
    <xf numFmtId="0" fontId="7" fillId="4" borderId="36" applyNumberFormat="0" applyFont="1" applyFill="1" applyBorder="1" applyAlignment="1" applyProtection="0">
      <alignment vertical="bottom"/>
    </xf>
    <xf numFmtId="0" fontId="84" fillId="4" borderId="36" applyNumberFormat="0" applyFont="1" applyFill="1" applyBorder="1" applyAlignment="1" applyProtection="0">
      <alignment horizontal="center" vertical="bottom"/>
    </xf>
    <xf numFmtId="0" fontId="84" fillId="4" borderId="36" applyNumberFormat="0" applyFont="1" applyFill="1" applyBorder="1" applyAlignment="1" applyProtection="0">
      <alignment horizontal="left" vertical="bottom"/>
    </xf>
    <xf numFmtId="14" fontId="84" fillId="4" borderId="36" applyNumberFormat="1" applyFont="1" applyFill="1" applyBorder="1" applyAlignment="1" applyProtection="0">
      <alignment horizontal="left" vertical="bottom"/>
    </xf>
    <xf numFmtId="0" fontId="85" fillId="4" borderId="36" applyNumberFormat="0" applyFont="1" applyFill="1" applyBorder="1" applyAlignment="1" applyProtection="0">
      <alignment horizontal="left" vertical="bottom"/>
    </xf>
    <xf numFmtId="0" fontId="89" fillId="4" borderId="4" applyNumberFormat="1" applyFont="1" applyFill="1" applyBorder="1" applyAlignment="1" applyProtection="0">
      <alignment vertical="bottom"/>
    </xf>
    <xf numFmtId="49" fontId="90" fillId="4" borderId="4" applyNumberFormat="1" applyFont="1" applyFill="1" applyBorder="1" applyAlignment="1" applyProtection="0">
      <alignment horizontal="center" vertical="bottom"/>
    </xf>
    <xf numFmtId="49" fontId="90" fillId="4" borderId="4" applyNumberFormat="1" applyFont="1" applyFill="1" applyBorder="1" applyAlignment="1" applyProtection="0">
      <alignment horizontal="left" vertical="bottom"/>
    </xf>
    <xf numFmtId="14" fontId="90" fillId="4" borderId="4" applyNumberFormat="1" applyFont="1" applyFill="1" applyBorder="1" applyAlignment="1" applyProtection="0">
      <alignment horizontal="left" vertical="bottom"/>
    </xf>
    <xf numFmtId="49" fontId="91" fillId="4" borderId="4" applyNumberFormat="1" applyFont="1" applyFill="1" applyBorder="1" applyAlignment="1" applyProtection="0">
      <alignment horizontal="left" vertical="bottom"/>
    </xf>
    <xf numFmtId="49" fontId="20" fillId="4" borderId="4" applyNumberFormat="1" applyFont="1" applyFill="1" applyBorder="1" applyAlignment="1" applyProtection="0">
      <alignment horizontal="center" vertical="bottom"/>
    </xf>
    <xf numFmtId="49" fontId="20" fillId="4" borderId="4" applyNumberFormat="1" applyFont="1" applyFill="1" applyBorder="1" applyAlignment="1" applyProtection="0">
      <alignment horizontal="left" vertical="bottom"/>
    </xf>
    <xf numFmtId="14" fontId="20" fillId="4" borderId="4" applyNumberFormat="1" applyFont="1" applyFill="1" applyBorder="1" applyAlignment="1" applyProtection="0">
      <alignment horizontal="left" vertical="bottom"/>
    </xf>
    <xf numFmtId="49" fontId="92" fillId="4" borderId="4" applyNumberFormat="1" applyFont="1" applyFill="1" applyBorder="1" applyAlignment="1" applyProtection="0">
      <alignment horizontal="left" vertical="bottom"/>
    </xf>
    <xf numFmtId="49" fontId="74" fillId="4" borderId="4" applyNumberFormat="1" applyFont="1" applyFill="1" applyBorder="1" applyAlignment="1" applyProtection="0">
      <alignment horizontal="left" vertical="bottom"/>
    </xf>
    <xf numFmtId="14" fontId="74" fillId="4" borderId="4" applyNumberFormat="1" applyFont="1" applyFill="1" applyBorder="1" applyAlignment="1" applyProtection="0">
      <alignment horizontal="left" vertical="bottom"/>
    </xf>
    <xf numFmtId="49" fontId="93" fillId="4" borderId="4" applyNumberFormat="1" applyFont="1" applyFill="1" applyBorder="1" applyAlignment="1" applyProtection="0">
      <alignment horizontal="left" vertical="bottom"/>
    </xf>
    <xf numFmtId="0" fontId="74" fillId="4" borderId="4" applyNumberFormat="0" applyFont="1" applyFill="1" applyBorder="1" applyAlignment="1" applyProtection="0">
      <alignment horizontal="left" vertical="bottom"/>
    </xf>
    <xf numFmtId="0" fontId="93" fillId="4" borderId="4" applyNumberFormat="0" applyFont="1" applyFill="1" applyBorder="1" applyAlignment="1" applyProtection="0">
      <alignment horizontal="left" vertical="bottom"/>
    </xf>
    <xf numFmtId="49" fontId="92" fillId="4" borderId="4" applyNumberFormat="1" applyFont="1" applyFill="1" applyBorder="1" applyAlignment="1" applyProtection="0">
      <alignment vertical="bottom"/>
    </xf>
    <xf numFmtId="49" fontId="84" fillId="4" borderId="43" applyNumberFormat="1" applyFont="1" applyFill="1" applyBorder="1" applyAlignment="1" applyProtection="0">
      <alignment horizontal="left" vertical="bottom"/>
    </xf>
    <xf numFmtId="14" fontId="84" fillId="4" borderId="43" applyNumberFormat="1" applyFont="1" applyFill="1" applyBorder="1" applyAlignment="1" applyProtection="0">
      <alignment horizontal="left" vertical="bottom"/>
    </xf>
    <xf numFmtId="49" fontId="85" fillId="4" borderId="43" applyNumberFormat="1" applyFont="1" applyFill="1" applyBorder="1" applyAlignment="1" applyProtection="0">
      <alignment horizontal="left" vertical="bottom"/>
    </xf>
    <xf numFmtId="0" fontId="7" fillId="21" borderId="4" applyNumberFormat="0" applyFont="1" applyFill="1" applyBorder="1" applyAlignment="1" applyProtection="0">
      <alignment vertical="bottom"/>
    </xf>
    <xf numFmtId="0" fontId="75" fillId="21" borderId="4" applyNumberFormat="0" applyFont="1" applyFill="1" applyBorder="1" applyAlignment="1" applyProtection="0">
      <alignment horizontal="center" vertical="bottom"/>
    </xf>
    <xf numFmtId="0" fontId="75" fillId="21" borderId="4" applyNumberFormat="0" applyFont="1" applyFill="1" applyBorder="1" applyAlignment="1" applyProtection="0">
      <alignment horizontal="left" vertical="bottom"/>
    </xf>
    <xf numFmtId="14" fontId="75" fillId="21" borderId="4" applyNumberFormat="1" applyFont="1" applyFill="1" applyBorder="1" applyAlignment="1" applyProtection="0">
      <alignment horizontal="left" vertical="bottom"/>
    </xf>
    <xf numFmtId="0" fontId="78" fillId="21" borderId="4" applyNumberFormat="0" applyFont="1" applyFill="1" applyBorder="1" applyAlignment="1" applyProtection="0">
      <alignment horizontal="left" vertical="bottom"/>
    </xf>
    <xf numFmtId="0" fontId="20" fillId="4" borderId="4" applyNumberFormat="0" applyFont="1" applyFill="1" applyBorder="1" applyAlignment="1" applyProtection="0">
      <alignment horizontal="center" vertical="bottom"/>
    </xf>
    <xf numFmtId="0" fontId="20" fillId="4" borderId="4" applyNumberFormat="0" applyFont="1" applyFill="1" applyBorder="1" applyAlignment="1" applyProtection="0">
      <alignment horizontal="left" vertical="bottom"/>
    </xf>
    <xf numFmtId="59" fontId="92" fillId="4" borderId="4" applyNumberFormat="1" applyFont="1" applyFill="1" applyBorder="1" applyAlignment="1" applyProtection="0">
      <alignment horizontal="left" vertical="bottom"/>
    </xf>
    <xf numFmtId="0" fontId="94" fillId="4" borderId="4" applyNumberFormat="1" applyFont="1" applyFill="1" applyBorder="1" applyAlignment="1" applyProtection="0">
      <alignment vertical="bottom"/>
    </xf>
    <xf numFmtId="49" fontId="94" fillId="4" borderId="4" applyNumberFormat="1" applyFont="1" applyFill="1" applyBorder="1" applyAlignment="1" applyProtection="0">
      <alignment vertical="bottom"/>
    </xf>
    <xf numFmtId="49" fontId="95" fillId="4" borderId="4" applyNumberFormat="1" applyFont="1" applyFill="1" applyBorder="1" applyAlignment="1" applyProtection="0">
      <alignment horizontal="center" vertical="bottom"/>
    </xf>
    <xf numFmtId="49" fontId="95" fillId="4" borderId="4" applyNumberFormat="1" applyFont="1" applyFill="1" applyBorder="1" applyAlignment="1" applyProtection="0">
      <alignment horizontal="left" vertical="bottom"/>
    </xf>
    <xf numFmtId="14" fontId="95" fillId="4" borderId="4" applyNumberFormat="1" applyFont="1" applyFill="1" applyBorder="1" applyAlignment="1" applyProtection="0">
      <alignment horizontal="left" vertical="bottom"/>
    </xf>
    <xf numFmtId="49" fontId="79" fillId="4" borderId="4" applyNumberFormat="1" applyFont="1" applyFill="1" applyBorder="1" applyAlignment="1" applyProtection="0">
      <alignment horizontal="left" vertical="bottom"/>
    </xf>
    <xf numFmtId="0" fontId="7" fillId="24" borderId="4" applyNumberFormat="1" applyFont="1" applyFill="1" applyBorder="1" applyAlignment="1" applyProtection="0">
      <alignment vertical="bottom"/>
    </xf>
    <xf numFmtId="49" fontId="7" fillId="24" borderId="4" applyNumberFormat="1" applyFont="1" applyFill="1" applyBorder="1" applyAlignment="1" applyProtection="0">
      <alignment vertical="bottom"/>
    </xf>
    <xf numFmtId="49" fontId="6" fillId="24" borderId="4" applyNumberFormat="1" applyFont="1" applyFill="1" applyBorder="1" applyAlignment="1" applyProtection="0">
      <alignment horizontal="center" vertical="bottom"/>
    </xf>
    <xf numFmtId="49" fontId="6" fillId="24" borderId="4" applyNumberFormat="1" applyFont="1" applyFill="1" applyBorder="1" applyAlignment="1" applyProtection="0">
      <alignment horizontal="left" vertical="bottom"/>
    </xf>
    <xf numFmtId="14" fontId="6" fillId="24" borderId="4" applyNumberFormat="1" applyFont="1" applyFill="1" applyBorder="1" applyAlignment="1" applyProtection="0">
      <alignment horizontal="left" vertical="bottom"/>
    </xf>
    <xf numFmtId="49" fontId="14" fillId="24" borderId="4" applyNumberFormat="1" applyFont="1" applyFill="1" applyBorder="1" applyAlignment="1" applyProtection="0">
      <alignment horizontal="left" vertical="bottom"/>
    </xf>
    <xf numFmtId="0" fontId="53" fillId="14" borderId="4" applyNumberFormat="1" applyFont="1" applyFill="1" applyBorder="1" applyAlignment="1" applyProtection="0">
      <alignment vertical="bottom"/>
    </xf>
    <xf numFmtId="49" fontId="53" fillId="14" borderId="4" applyNumberFormat="1" applyFont="1" applyFill="1" applyBorder="1" applyAlignment="1" applyProtection="0">
      <alignment vertical="bottom"/>
    </xf>
    <xf numFmtId="49" fontId="75" fillId="14" borderId="4" applyNumberFormat="1" applyFont="1" applyFill="1" applyBorder="1" applyAlignment="1" applyProtection="0">
      <alignment horizontal="center" vertical="bottom"/>
    </xf>
    <xf numFmtId="49" fontId="75" fillId="14" borderId="4" applyNumberFormat="1" applyFont="1" applyFill="1" applyBorder="1" applyAlignment="1" applyProtection="0">
      <alignment horizontal="left" vertical="bottom"/>
    </xf>
    <xf numFmtId="14" fontId="75" fillId="14" borderId="4" applyNumberFormat="1" applyFont="1" applyFill="1" applyBorder="1" applyAlignment="1" applyProtection="0">
      <alignment horizontal="left" vertical="bottom"/>
    </xf>
    <xf numFmtId="49" fontId="78" fillId="14" borderId="4" applyNumberFormat="1" applyFont="1" applyFill="1" applyBorder="1" applyAlignment="1" applyProtection="0">
      <alignment horizontal="left" vertical="bottom"/>
    </xf>
    <xf numFmtId="0" fontId="7" fillId="16" borderId="4" applyNumberFormat="1" applyFont="1" applyFill="1" applyBorder="1" applyAlignment="1" applyProtection="0">
      <alignment vertical="bottom"/>
    </xf>
    <xf numFmtId="49" fontId="7" fillId="16" borderId="4" applyNumberFormat="1" applyFont="1" applyFill="1" applyBorder="1" applyAlignment="1" applyProtection="0">
      <alignment vertical="bottom"/>
    </xf>
    <xf numFmtId="49" fontId="84" fillId="16" borderId="4" applyNumberFormat="1" applyFont="1" applyFill="1" applyBorder="1" applyAlignment="1" applyProtection="0">
      <alignment horizontal="center" vertical="bottom"/>
    </xf>
    <xf numFmtId="49" fontId="84" fillId="16" borderId="4" applyNumberFormat="1" applyFont="1" applyFill="1" applyBorder="1" applyAlignment="1" applyProtection="0">
      <alignment horizontal="left" vertical="bottom"/>
    </xf>
    <xf numFmtId="14" fontId="84" fillId="16" borderId="4" applyNumberFormat="1" applyFont="1" applyFill="1" applyBorder="1" applyAlignment="1" applyProtection="0">
      <alignment horizontal="left" vertical="bottom"/>
    </xf>
    <xf numFmtId="49" fontId="85" fillId="16" borderId="4" applyNumberFormat="1" applyFont="1" applyFill="1" applyBorder="1" applyAlignment="1" applyProtection="0">
      <alignment horizontal="left" vertical="bottom"/>
    </xf>
    <xf numFmtId="49" fontId="76" fillId="4" borderId="4" applyNumberFormat="1" applyFont="1" applyFill="1" applyBorder="1" applyAlignment="1" applyProtection="0">
      <alignment horizontal="center" vertical="bottom"/>
    </xf>
    <xf numFmtId="49" fontId="76" fillId="4" borderId="4" applyNumberFormat="1" applyFont="1" applyFill="1" applyBorder="1" applyAlignment="1" applyProtection="0">
      <alignment horizontal="left" vertical="bottom"/>
    </xf>
    <xf numFmtId="14" fontId="76" fillId="4" borderId="4" applyNumberFormat="1" applyFont="1" applyFill="1" applyBorder="1" applyAlignment="1" applyProtection="0">
      <alignment horizontal="left" vertical="bottom"/>
    </xf>
    <xf numFmtId="49" fontId="88" fillId="4" borderId="4" applyNumberFormat="1" applyFont="1" applyFill="1" applyBorder="1" applyAlignment="1" applyProtection="0">
      <alignment horizontal="left" vertical="bottom"/>
    </xf>
    <xf numFmtId="49" fontId="14" fillId="10" borderId="4" applyNumberFormat="1" applyFont="1" applyFill="1" applyBorder="1" applyAlignment="1" applyProtection="0">
      <alignment horizontal="left" vertical="bottom"/>
    </xf>
    <xf numFmtId="0" fontId="6" fillId="18" borderId="4" applyNumberFormat="0" applyFont="1" applyFill="1" applyBorder="1" applyAlignment="1" applyProtection="0">
      <alignment horizontal="center" vertical="bottom"/>
    </xf>
    <xf numFmtId="49" fontId="74" fillId="18" borderId="4" applyNumberFormat="1" applyFont="1" applyFill="1" applyBorder="1" applyAlignment="1" applyProtection="0">
      <alignment horizontal="center" vertical="bottom"/>
    </xf>
    <xf numFmtId="49" fontId="75" fillId="18" borderId="4" applyNumberFormat="1" applyFont="1" applyFill="1" applyBorder="1" applyAlignment="1" applyProtection="0">
      <alignment horizontal="center" vertical="bottom"/>
    </xf>
    <xf numFmtId="49" fontId="78" fillId="10" borderId="4" applyNumberFormat="1" applyFont="1" applyFill="1" applyBorder="1" applyAlignment="1" applyProtection="0">
      <alignment horizontal="left" vertical="bottom"/>
    </xf>
    <xf numFmtId="49" fontId="0" fillId="4" borderId="6" applyNumberFormat="1" applyFont="1" applyFill="1" applyBorder="1" applyAlignment="1" applyProtection="0">
      <alignment vertical="bottom"/>
    </xf>
    <xf numFmtId="49" fontId="6" fillId="18" borderId="4" applyNumberFormat="1" applyFont="1" applyFill="1" applyBorder="1" applyAlignment="1" applyProtection="0">
      <alignment horizontal="center" vertical="bottom"/>
    </xf>
    <xf numFmtId="59" fontId="85" fillId="4" borderId="4" applyNumberFormat="1" applyFont="1" applyFill="1" applyBorder="1" applyAlignment="1" applyProtection="0">
      <alignment horizontal="left" vertical="bottom"/>
    </xf>
    <xf numFmtId="0" fontId="7" fillId="16" borderId="4" applyNumberFormat="0" applyFont="1" applyFill="1" applyBorder="1" applyAlignment="1" applyProtection="0">
      <alignment vertical="bottom"/>
    </xf>
    <xf numFmtId="0" fontId="84" fillId="16" borderId="4" applyNumberFormat="0" applyFont="1" applyFill="1" applyBorder="1" applyAlignment="1" applyProtection="0">
      <alignment horizontal="center" vertical="bottom"/>
    </xf>
    <xf numFmtId="0" fontId="84" fillId="16" borderId="4" applyNumberFormat="0" applyFont="1" applyFill="1" applyBorder="1" applyAlignment="1" applyProtection="0">
      <alignment horizontal="left" vertical="bottom"/>
    </xf>
    <xf numFmtId="59" fontId="85" fillId="16" borderId="4" applyNumberFormat="1" applyFont="1" applyFill="1" applyBorder="1" applyAlignment="1" applyProtection="0">
      <alignment horizontal="left" vertical="bottom"/>
    </xf>
    <xf numFmtId="0" fontId="7" fillId="20" borderId="4" applyNumberFormat="1" applyFont="1" applyFill="1" applyBorder="1" applyAlignment="1" applyProtection="0">
      <alignment vertical="bottom"/>
    </xf>
    <xf numFmtId="49" fontId="7" fillId="20" borderId="4" applyNumberFormat="1" applyFont="1" applyFill="1" applyBorder="1" applyAlignment="1" applyProtection="0">
      <alignment vertical="bottom"/>
    </xf>
    <xf numFmtId="49" fontId="6" fillId="20" borderId="4" applyNumberFormat="1" applyFont="1" applyFill="1" applyBorder="1" applyAlignment="1" applyProtection="0">
      <alignment horizontal="center" vertical="bottom"/>
    </xf>
    <xf numFmtId="49" fontId="6" fillId="20" borderId="4" applyNumberFormat="1" applyFont="1" applyFill="1" applyBorder="1" applyAlignment="1" applyProtection="0">
      <alignment horizontal="left" vertical="bottom"/>
    </xf>
    <xf numFmtId="14" fontId="6" fillId="20" borderId="4" applyNumberFormat="1" applyFont="1" applyFill="1" applyBorder="1" applyAlignment="1" applyProtection="0">
      <alignment horizontal="left" vertical="bottom"/>
    </xf>
    <xf numFmtId="49" fontId="14" fillId="20" borderId="4" applyNumberFormat="1" applyFont="1" applyFill="1" applyBorder="1" applyAlignment="1" applyProtection="0">
      <alignment horizontal="left" vertical="bottom"/>
    </xf>
    <xf numFmtId="0" fontId="7" fillId="11" borderId="4" applyNumberFormat="1" applyFont="1" applyFill="1" applyBorder="1" applyAlignment="1" applyProtection="0">
      <alignment vertical="bottom"/>
    </xf>
    <xf numFmtId="49" fontId="7" fillId="11" borderId="4" applyNumberFormat="1" applyFont="1" applyFill="1" applyBorder="1" applyAlignment="1" applyProtection="0">
      <alignment vertical="bottom"/>
    </xf>
    <xf numFmtId="49" fontId="75" fillId="11" borderId="4" applyNumberFormat="1" applyFont="1" applyFill="1" applyBorder="1" applyAlignment="1" applyProtection="0">
      <alignment horizontal="center" vertical="bottom"/>
    </xf>
    <xf numFmtId="49" fontId="75" fillId="11" borderId="4" applyNumberFormat="1" applyFont="1" applyFill="1" applyBorder="1" applyAlignment="1" applyProtection="0">
      <alignment horizontal="left" vertical="bottom"/>
    </xf>
    <xf numFmtId="14" fontId="75" fillId="11" borderId="4" applyNumberFormat="1" applyFont="1" applyFill="1" applyBorder="1" applyAlignment="1" applyProtection="0">
      <alignment horizontal="left" vertical="bottom"/>
    </xf>
    <xf numFmtId="49" fontId="78" fillId="11" borderId="4" applyNumberFormat="1" applyFont="1" applyFill="1" applyBorder="1" applyAlignment="1" applyProtection="0">
      <alignment horizontal="left" vertical="bottom"/>
    </xf>
    <xf numFmtId="49" fontId="97" fillId="11" borderId="4" applyNumberFormat="1" applyFont="1" applyFill="1" applyBorder="1" applyAlignment="1" applyProtection="0">
      <alignment horizontal="center" vertical="bottom"/>
    </xf>
    <xf numFmtId="49" fontId="97" fillId="11" borderId="4" applyNumberFormat="1" applyFont="1" applyFill="1" applyBorder="1" applyAlignment="1" applyProtection="0">
      <alignment horizontal="left" vertical="bottom"/>
    </xf>
    <xf numFmtId="14" fontId="97" fillId="11" borderId="4" applyNumberFormat="1" applyFont="1" applyFill="1" applyBorder="1" applyAlignment="1" applyProtection="0">
      <alignment horizontal="left" vertical="bottom"/>
    </xf>
    <xf numFmtId="49" fontId="98" fillId="11" borderId="4" applyNumberFormat="1" applyFont="1" applyFill="1" applyBorder="1" applyAlignment="1" applyProtection="0">
      <alignment horizontal="left" vertical="bottom"/>
    </xf>
    <xf numFmtId="49" fontId="97" fillId="4" borderId="4" applyNumberFormat="1" applyFont="1" applyFill="1" applyBorder="1" applyAlignment="1" applyProtection="0">
      <alignment horizontal="center" vertical="bottom"/>
    </xf>
    <xf numFmtId="49" fontId="97" fillId="4" borderId="4" applyNumberFormat="1" applyFont="1" applyFill="1" applyBorder="1" applyAlignment="1" applyProtection="0">
      <alignment horizontal="left" vertical="bottom"/>
    </xf>
    <xf numFmtId="14" fontId="97" fillId="4" borderId="4" applyNumberFormat="1" applyFont="1" applyFill="1" applyBorder="1" applyAlignment="1" applyProtection="0">
      <alignment horizontal="left" vertical="bottom"/>
    </xf>
    <xf numFmtId="49" fontId="98" fillId="4" borderId="4" applyNumberFormat="1" applyFont="1" applyFill="1" applyBorder="1" applyAlignment="1" applyProtection="0">
      <alignment horizontal="left" vertical="bottom"/>
    </xf>
    <xf numFmtId="1" fontId="7" fillId="4" borderId="4" applyNumberFormat="1" applyFont="1" applyFill="1" applyBorder="1" applyAlignment="1" applyProtection="0">
      <alignment horizontal="left" vertical="bottom"/>
    </xf>
    <xf numFmtId="0" fontId="6" fillId="16" borderId="4" applyNumberFormat="0" applyFont="1" applyFill="1" applyBorder="1" applyAlignment="1" applyProtection="0">
      <alignment horizontal="left" vertical="bottom"/>
    </xf>
    <xf numFmtId="14" fontId="6" fillId="16" borderId="4" applyNumberFormat="1" applyFont="1" applyFill="1" applyBorder="1" applyAlignment="1" applyProtection="0">
      <alignment horizontal="left" vertical="bottom"/>
    </xf>
    <xf numFmtId="0" fontId="14" fillId="16" borderId="4" applyNumberFormat="0" applyFont="1" applyFill="1" applyBorder="1" applyAlignment="1" applyProtection="0">
      <alignment horizontal="left" vertical="bottom"/>
    </xf>
    <xf numFmtId="49" fontId="0" fillId="14" borderId="4" applyNumberFormat="1" applyFont="1" applyFill="1" applyBorder="1" applyAlignment="1" applyProtection="0">
      <alignment vertical="bottom"/>
    </xf>
    <xf numFmtId="0" fontId="6" fillId="14" borderId="4" applyNumberFormat="0" applyFont="1" applyFill="1" applyBorder="1" applyAlignment="1" applyProtection="0">
      <alignment horizontal="center" vertical="bottom"/>
    </xf>
    <xf numFmtId="49" fontId="6" fillId="14" borderId="4" applyNumberFormat="1" applyFont="1" applyFill="1" applyBorder="1" applyAlignment="1" applyProtection="0">
      <alignment horizontal="left" vertical="bottom"/>
    </xf>
    <xf numFmtId="1" fontId="7" fillId="4" borderId="4" applyNumberFormat="1" applyFont="1" applyFill="1" applyBorder="1" applyAlignment="1" applyProtection="0">
      <alignment horizontal="center" vertical="bottom"/>
    </xf>
    <xf numFmtId="0" fontId="99" fillId="4" borderId="4" applyNumberFormat="1" applyFont="1" applyFill="1" applyBorder="1" applyAlignment="1" applyProtection="0">
      <alignment vertical="bottom"/>
    </xf>
    <xf numFmtId="49" fontId="99" fillId="4" borderId="4" applyNumberFormat="1" applyFont="1" applyFill="1" applyBorder="1" applyAlignment="1" applyProtection="0">
      <alignment vertical="bottom"/>
    </xf>
    <xf numFmtId="49" fontId="21" fillId="4" borderId="4" applyNumberFormat="1" applyFont="1" applyFill="1" applyBorder="1" applyAlignment="1" applyProtection="0">
      <alignment horizontal="center" vertical="bottom"/>
    </xf>
    <xf numFmtId="49" fontId="21" fillId="4" borderId="4" applyNumberFormat="1" applyFont="1" applyFill="1" applyBorder="1" applyAlignment="1" applyProtection="0">
      <alignment horizontal="left" vertical="bottom"/>
    </xf>
    <xf numFmtId="14" fontId="21" fillId="4" borderId="4" applyNumberFormat="1" applyFont="1" applyFill="1" applyBorder="1" applyAlignment="1" applyProtection="0">
      <alignment horizontal="left" vertical="bottom"/>
    </xf>
    <xf numFmtId="49" fontId="100" fillId="4" borderId="4" applyNumberFormat="1" applyFont="1" applyFill="1" applyBorder="1" applyAlignment="1" applyProtection="0">
      <alignment horizontal="left" vertical="bottom"/>
    </xf>
    <xf numFmtId="0" fontId="101" fillId="4" borderId="4" applyNumberFormat="1" applyFont="1" applyFill="1" applyBorder="1" applyAlignment="1" applyProtection="0">
      <alignment vertical="bottom"/>
    </xf>
    <xf numFmtId="49" fontId="101" fillId="4" borderId="4" applyNumberFormat="1" applyFont="1" applyFill="1" applyBorder="1" applyAlignment="1" applyProtection="0">
      <alignment vertical="bottom"/>
    </xf>
    <xf numFmtId="49" fontId="14" fillId="4" borderId="4" applyNumberFormat="1" applyFont="1" applyFill="1" applyBorder="1" applyAlignment="1" applyProtection="0">
      <alignment vertical="bottom"/>
    </xf>
    <xf numFmtId="0" fontId="48" fillId="4" borderId="4" applyNumberFormat="1" applyFont="1" applyFill="1" applyBorder="1" applyAlignment="1" applyProtection="0">
      <alignment vertical="bottom"/>
    </xf>
    <xf numFmtId="49" fontId="48" fillId="4" borderId="4" applyNumberFormat="1" applyFont="1" applyFill="1" applyBorder="1" applyAlignment="1" applyProtection="0">
      <alignment vertical="bottom"/>
    </xf>
    <xf numFmtId="0" fontId="102" fillId="4" borderId="4" applyNumberFormat="1" applyFont="1" applyFill="1" applyBorder="1" applyAlignment="1" applyProtection="0">
      <alignment vertical="bottom"/>
    </xf>
    <xf numFmtId="49" fontId="102" fillId="4" borderId="4" applyNumberFormat="1" applyFont="1" applyFill="1" applyBorder="1" applyAlignment="1" applyProtection="0">
      <alignment vertical="bottom"/>
    </xf>
    <xf numFmtId="0" fontId="99" fillId="4" borderId="4" applyNumberFormat="0" applyFont="1" applyFill="1" applyBorder="1" applyAlignment="1" applyProtection="0">
      <alignment vertical="bottom"/>
    </xf>
    <xf numFmtId="0" fontId="76" fillId="4" borderId="4" applyNumberFormat="0" applyFont="1" applyFill="1" applyBorder="1" applyAlignment="1" applyProtection="0">
      <alignment horizontal="center" vertical="bottom"/>
    </xf>
    <xf numFmtId="59" fontId="88" fillId="4" borderId="4" applyNumberFormat="1" applyFont="1" applyFill="1" applyBorder="1" applyAlignment="1" applyProtection="0">
      <alignment horizontal="left" vertical="bottom"/>
    </xf>
    <xf numFmtId="0" fontId="0" applyNumberFormat="1" applyFont="1" applyFill="0" applyBorder="0" applyAlignment="1" applyProtection="0">
      <alignment vertical="bottom"/>
    </xf>
    <xf numFmtId="49" fontId="103" borderId="1" applyNumberFormat="1" applyFont="1" applyFill="0" applyBorder="1" applyAlignment="1" applyProtection="0">
      <alignment vertical="bottom"/>
    </xf>
    <xf numFmtId="0" fontId="103" borderId="1" applyNumberFormat="0" applyFont="1" applyFill="0" applyBorder="1" applyAlignment="1" applyProtection="0">
      <alignment vertical="bottom"/>
    </xf>
    <xf numFmtId="0" fontId="103" borderId="1" applyNumberFormat="0" applyFont="1" applyFill="0" applyBorder="1" applyAlignment="1" applyProtection="0">
      <alignment horizontal="center" vertical="bottom"/>
    </xf>
    <xf numFmtId="0" fontId="104" borderId="2" applyNumberFormat="0" applyFont="1" applyFill="0" applyBorder="1" applyAlignment="1" applyProtection="0">
      <alignment vertical="bottom"/>
    </xf>
    <xf numFmtId="0" fontId="105" borderId="2" applyNumberFormat="0" applyFont="1" applyFill="0" applyBorder="1" applyAlignment="1" applyProtection="0">
      <alignment vertical="bottom"/>
    </xf>
    <xf numFmtId="0" fontId="104" borderId="2" applyNumberFormat="0" applyFont="1" applyFill="0" applyBorder="1" applyAlignment="1" applyProtection="0">
      <alignment horizontal="center" vertical="bottom"/>
    </xf>
    <xf numFmtId="0" fontId="104" borderId="1" applyNumberFormat="0" applyFont="1" applyFill="0" applyBorder="1" applyAlignment="1" applyProtection="0">
      <alignment vertical="bottom"/>
    </xf>
    <xf numFmtId="60" fontId="104" borderId="1" applyNumberFormat="1" applyFont="1" applyFill="0" applyBorder="1" applyAlignment="1" applyProtection="0">
      <alignment vertical="bottom"/>
    </xf>
    <xf numFmtId="49" fontId="0" borderId="4" applyNumberFormat="1" applyFont="1" applyFill="0" applyBorder="1" applyAlignment="1" applyProtection="0">
      <alignment vertical="bottom"/>
    </xf>
    <xf numFmtId="49" fontId="6" borderId="4" applyNumberFormat="1" applyFont="1" applyFill="0" applyBorder="1" applyAlignment="1" applyProtection="0">
      <alignment vertical="bottom"/>
    </xf>
    <xf numFmtId="60" fontId="0" borderId="6" applyNumberFormat="1" applyFont="1" applyFill="0" applyBorder="1" applyAlignment="1" applyProtection="0">
      <alignment vertical="bottom"/>
    </xf>
    <xf numFmtId="0" fontId="7" borderId="4" applyNumberFormat="1" applyFont="1" applyFill="0" applyBorder="1" applyAlignment="1" applyProtection="0">
      <alignment horizontal="center" vertical="bottom"/>
    </xf>
    <xf numFmtId="49" fontId="0" fillId="4" borderId="4" applyNumberFormat="1" applyFont="1" applyFill="1" applyBorder="1" applyAlignment="1" applyProtection="0">
      <alignment vertical="bottom" wrapText="1"/>
    </xf>
    <xf numFmtId="59" fontId="7" fillId="4" borderId="4" applyNumberFormat="1" applyFont="1" applyFill="1" applyBorder="1" applyAlignment="1" applyProtection="0">
      <alignment horizontal="center" vertical="bottom" wrapText="1"/>
    </xf>
    <xf numFmtId="14" fontId="0" fillId="4" borderId="4" applyNumberFormat="1" applyFont="1" applyFill="1" applyBorder="1" applyAlignment="1" applyProtection="0">
      <alignment vertical="bottom" wrapText="1"/>
    </xf>
    <xf numFmtId="60" fontId="0" fillId="4" borderId="6" applyNumberFormat="1" applyFont="1" applyFill="1" applyBorder="1" applyAlignment="1" applyProtection="0">
      <alignment vertical="bottom" wrapText="1"/>
    </xf>
    <xf numFmtId="0" fontId="6" borderId="9" applyNumberFormat="0" applyFont="1" applyFill="0" applyBorder="1" applyAlignment="1" applyProtection="0">
      <alignment vertical="bottom"/>
    </xf>
    <xf numFmtId="59" fontId="0" borderId="9" applyNumberFormat="1" applyFont="1" applyFill="0" applyBorder="1" applyAlignment="1" applyProtection="0">
      <alignment vertical="bottom"/>
    </xf>
    <xf numFmtId="0" fontId="0" fillId="4" borderId="6" applyNumberFormat="0" applyFont="1" applyFill="1" applyBorder="1" applyAlignment="1" applyProtection="0">
      <alignment vertical="bottom" wrapText="1"/>
    </xf>
    <xf numFmtId="0" fontId="7" borderId="9" applyNumberFormat="0" applyFont="1" applyFill="0" applyBorder="1" applyAlignment="1" applyProtection="0">
      <alignment horizontal="center" vertical="bottom"/>
    </xf>
    <xf numFmtId="0" fontId="6" borderId="9" applyNumberFormat="0" applyFont="1" applyFill="0" applyBorder="1" applyAlignment="1" applyProtection="0">
      <alignment horizontal="center" vertical="bottom"/>
    </xf>
    <xf numFmtId="59" fontId="7" fillId="4" borderId="9" applyNumberFormat="1" applyFont="1" applyFill="1" applyBorder="1" applyAlignment="1" applyProtection="0">
      <alignment horizontal="center" vertical="bottom" wrapText="1"/>
    </xf>
    <xf numFmtId="0" fontId="7" borderId="4" applyNumberFormat="1" applyFont="1" applyFill="0" applyBorder="1" applyAlignment="1" applyProtection="0">
      <alignment horizontal="left" vertical="bottom"/>
    </xf>
    <xf numFmtId="59" fontId="7" borderId="4" applyNumberFormat="1" applyFont="1" applyFill="0" applyBorder="1" applyAlignment="1" applyProtection="0">
      <alignment horizontal="center" vertical="bottom"/>
    </xf>
    <xf numFmtId="49" fontId="107" borderId="4" applyNumberFormat="1" applyFont="1" applyFill="0" applyBorder="1" applyAlignment="1" applyProtection="0">
      <alignment horizontal="center" vertical="bottom"/>
    </xf>
    <xf numFmtId="0" fontId="108" borderId="6" applyNumberFormat="0" applyFont="1" applyFill="0" applyBorder="1" applyAlignment="1" applyProtection="0">
      <alignment vertical="bottom"/>
    </xf>
    <xf numFmtId="0" fontId="108" borderId="1" applyNumberFormat="0" applyFont="1" applyFill="0" applyBorder="1" applyAlignment="1" applyProtection="0">
      <alignment vertical="bottom"/>
    </xf>
    <xf numFmtId="0" fontId="7" borderId="15" applyNumberFormat="0" applyFont="1" applyFill="0" applyBorder="1" applyAlignment="1" applyProtection="0">
      <alignment horizontal="center" vertical="bottom"/>
    </xf>
    <xf numFmtId="59" fontId="7" fillId="4" borderId="15" applyNumberFormat="1" applyFont="1" applyFill="1" applyBorder="1" applyAlignment="1" applyProtection="0">
      <alignment horizontal="right" vertical="bottom" wrapText="1"/>
    </xf>
    <xf numFmtId="0" fontId="104" borderId="1" applyNumberFormat="0" applyFont="1" applyFill="0" applyBorder="1" applyAlignment="1" applyProtection="0">
      <alignment horizontal="center" vertical="bottom"/>
    </xf>
    <xf numFmtId="0" fontId="105" borderId="2" applyNumberFormat="0" applyFont="1" applyFill="0" applyBorder="1" applyAlignment="1" applyProtection="0">
      <alignment horizontal="left" vertical="bottom"/>
    </xf>
    <xf numFmtId="0" fontId="105" borderId="2" applyNumberFormat="1" applyFont="1" applyFill="0" applyBorder="1" applyAlignment="1" applyProtection="0">
      <alignment horizontal="center" vertical="bottom"/>
    </xf>
    <xf numFmtId="49" fontId="105" borderId="2" applyNumberFormat="1" applyFont="1" applyFill="0" applyBorder="1" applyAlignment="1" applyProtection="0">
      <alignment horizontal="left" vertical="bottom"/>
    </xf>
    <xf numFmtId="14" fontId="104" fillId="4" borderId="2" applyNumberFormat="1" applyFont="1" applyFill="1" applyBorder="1" applyAlignment="1" applyProtection="0">
      <alignment horizontal="center" vertical="bottom" wrapText="1"/>
    </xf>
    <xf numFmtId="0" fontId="38" fillId="4" borderId="3" applyNumberFormat="0" applyFont="1" applyFill="1" applyBorder="1" applyAlignment="1" applyProtection="0">
      <alignment vertical="center" wrapText="1"/>
    </xf>
    <xf numFmtId="49" fontId="14" fillId="6" borderId="35" applyNumberFormat="1" applyFont="1" applyFill="1" applyBorder="1" applyAlignment="1" applyProtection="0">
      <alignment horizontal="center" vertical="top"/>
    </xf>
    <xf numFmtId="49" fontId="14" fillId="6" borderId="35" applyNumberFormat="1" applyFont="1" applyFill="1" applyBorder="1" applyAlignment="1" applyProtection="0">
      <alignment horizontal="center" vertical="top" wrapText="1"/>
    </xf>
    <xf numFmtId="49" fontId="14" fillId="6" borderId="35" applyNumberFormat="1" applyFont="1" applyFill="1" applyBorder="1" applyAlignment="1" applyProtection="0">
      <alignment horizontal="left" vertical="top"/>
    </xf>
    <xf numFmtId="49" fontId="14" fillId="6" borderId="35" applyNumberFormat="1" applyFont="1" applyFill="1" applyBorder="1" applyAlignment="1" applyProtection="0">
      <alignment horizontal="left" vertical="top" wrapText="1"/>
    </xf>
    <xf numFmtId="49" fontId="38" fillId="6" borderId="35" applyNumberFormat="1" applyFont="1" applyFill="1" applyBorder="1" applyAlignment="1" applyProtection="0">
      <alignment horizontal="center" vertical="top" wrapText="1"/>
    </xf>
    <xf numFmtId="0" fontId="7" borderId="3" applyNumberFormat="1" applyFont="1" applyFill="0" applyBorder="1" applyAlignment="1" applyProtection="0">
      <alignment horizontal="left" vertical="bottom"/>
    </xf>
    <xf numFmtId="1" fontId="7" borderId="36" applyNumberFormat="1" applyFont="1" applyFill="0" applyBorder="1" applyAlignment="1" applyProtection="0">
      <alignment horizontal="right" vertical="bottom"/>
    </xf>
    <xf numFmtId="1" fontId="7" borderId="44" applyNumberFormat="1" applyFont="1" applyFill="0" applyBorder="1" applyAlignment="1" applyProtection="0">
      <alignment horizontal="center" vertical="bottom"/>
    </xf>
    <xf numFmtId="49" fontId="7" borderId="44" applyNumberFormat="1" applyFont="1" applyFill="0" applyBorder="1" applyAlignment="1" applyProtection="0">
      <alignment horizontal="left" vertical="bottom"/>
    </xf>
    <xf numFmtId="59" fontId="6" borderId="44" applyNumberFormat="1" applyFont="1" applyFill="0" applyBorder="1" applyAlignment="1" applyProtection="0">
      <alignment horizontal="left" vertical="bottom"/>
    </xf>
    <xf numFmtId="1" fontId="7" borderId="44" applyNumberFormat="1" applyFont="1" applyFill="0" applyBorder="1" applyAlignment="1" applyProtection="0">
      <alignment horizontal="left" vertical="bottom"/>
    </xf>
    <xf numFmtId="1" fontId="7" borderId="4" applyNumberFormat="1" applyFont="1" applyFill="0" applyBorder="1" applyAlignment="1" applyProtection="0">
      <alignment horizontal="right" vertical="bottom"/>
    </xf>
    <xf numFmtId="1" fontId="7" borderId="36" applyNumberFormat="1" applyFont="1" applyFill="0" applyBorder="1" applyAlignment="1" applyProtection="0">
      <alignment horizontal="center" vertical="bottom"/>
    </xf>
    <xf numFmtId="49" fontId="7" borderId="36" applyNumberFormat="1" applyFont="1" applyFill="0" applyBorder="1" applyAlignment="1" applyProtection="0">
      <alignment horizontal="left" vertical="bottom"/>
    </xf>
    <xf numFmtId="59" fontId="6" borderId="36" applyNumberFormat="1" applyFont="1" applyFill="0" applyBorder="1" applyAlignment="1" applyProtection="0">
      <alignment horizontal="left" vertical="bottom"/>
    </xf>
    <xf numFmtId="1" fontId="7" borderId="36" applyNumberFormat="1" applyFont="1" applyFill="0" applyBorder="1" applyAlignment="1" applyProtection="0">
      <alignment horizontal="left" vertical="bottom"/>
    </xf>
    <xf numFmtId="1" fontId="7" borderId="44" applyNumberFormat="1" applyFont="1" applyFill="0" applyBorder="1" applyAlignment="1" applyProtection="0">
      <alignment horizontal="right" vertical="bottom"/>
    </xf>
    <xf numFmtId="14" fontId="0" borderId="6" applyNumberFormat="1" applyFont="1" applyFill="0" applyBorder="1" applyAlignment="1" applyProtection="0">
      <alignment vertical="bottom"/>
    </xf>
    <xf numFmtId="0" fontId="7" borderId="3" applyNumberFormat="0" applyFont="1" applyFill="0" applyBorder="1" applyAlignment="1" applyProtection="0">
      <alignment horizontal="left" vertical="bottom"/>
    </xf>
    <xf numFmtId="0" fontId="0" borderId="45" applyNumberFormat="0" applyFont="1" applyFill="0" applyBorder="1" applyAlignment="1" applyProtection="0">
      <alignment vertical="bottom"/>
    </xf>
    <xf numFmtId="0" fontId="105" borderId="46" applyNumberFormat="0" applyFont="1" applyFill="0" applyBorder="1" applyAlignment="1" applyProtection="0">
      <alignment horizontal="left" vertical="bottom"/>
    </xf>
    <xf numFmtId="0" fontId="105" fillId="10" borderId="47" applyNumberFormat="1" applyFont="1" applyFill="1" applyBorder="1" applyAlignment="1" applyProtection="0">
      <alignment horizontal="center" vertical="bottom"/>
    </xf>
    <xf numFmtId="49" fontId="105" fillId="10" borderId="47" applyNumberFormat="1" applyFont="1" applyFill="1" applyBorder="1" applyAlignment="1" applyProtection="0">
      <alignment horizontal="left" vertical="bottom"/>
    </xf>
    <xf numFmtId="0" fontId="104" fillId="10" borderId="47" applyNumberFormat="0" applyFont="1" applyFill="1" applyBorder="1" applyAlignment="1" applyProtection="0">
      <alignment vertical="bottom"/>
    </xf>
    <xf numFmtId="14" fontId="104" fillId="4" borderId="48" applyNumberFormat="1" applyFont="1" applyFill="1" applyBorder="1" applyAlignment="1" applyProtection="0">
      <alignment horizontal="center" vertical="bottom" wrapText="1"/>
    </xf>
    <xf numFmtId="49" fontId="109" borderId="6" applyNumberFormat="1" applyFont="1" applyFill="0" applyBorder="1" applyAlignment="1" applyProtection="0">
      <alignment vertical="bottom"/>
    </xf>
    <xf numFmtId="1" fontId="7" borderId="49" applyNumberFormat="1" applyFont="1" applyFill="0" applyBorder="1" applyAlignment="1" applyProtection="0">
      <alignment horizontal="right" vertical="bottom"/>
    </xf>
    <xf numFmtId="1" fontId="7" borderId="49" applyNumberFormat="1" applyFont="1" applyFill="0" applyBorder="1" applyAlignment="1" applyProtection="0">
      <alignment horizontal="center" vertical="bottom"/>
    </xf>
    <xf numFmtId="49" fontId="7" borderId="49" applyNumberFormat="1" applyFont="1" applyFill="0" applyBorder="1" applyAlignment="1" applyProtection="0">
      <alignment horizontal="left" vertical="bottom"/>
    </xf>
    <xf numFmtId="59" fontId="6" borderId="49" applyNumberFormat="1" applyFont="1" applyFill="0" applyBorder="1" applyAlignment="1" applyProtection="0">
      <alignment horizontal="left" vertical="bottom"/>
    </xf>
    <xf numFmtId="0" fontId="105" fillId="11" borderId="47" applyNumberFormat="1" applyFont="1" applyFill="1" applyBorder="1" applyAlignment="1" applyProtection="0">
      <alignment horizontal="center" vertical="bottom"/>
    </xf>
    <xf numFmtId="49" fontId="105" fillId="11" borderId="47" applyNumberFormat="1" applyFont="1" applyFill="1" applyBorder="1" applyAlignment="1" applyProtection="0">
      <alignment horizontal="left" vertical="bottom"/>
    </xf>
    <xf numFmtId="0" fontId="104" fillId="11" borderId="47" applyNumberFormat="0" applyFont="1" applyFill="1" applyBorder="1" applyAlignment="1" applyProtection="0">
      <alignment vertical="bottom"/>
    </xf>
    <xf numFmtId="49" fontId="105" fillId="18" borderId="47" applyNumberFormat="1" applyFont="1" applyFill="1" applyBorder="1" applyAlignment="1" applyProtection="0">
      <alignment horizontal="center" vertical="bottom" wrapText="1"/>
    </xf>
    <xf numFmtId="0" fontId="104" borderId="48" applyNumberFormat="0" applyFont="1" applyFill="0" applyBorder="1" applyAlignment="1" applyProtection="0">
      <alignment vertical="bottom"/>
    </xf>
    <xf numFmtId="49" fontId="6" borderId="44" applyNumberFormat="1" applyFont="1" applyFill="0" applyBorder="1" applyAlignment="1" applyProtection="0">
      <alignment horizontal="left" vertical="bottom"/>
    </xf>
    <xf numFmtId="14" fontId="109" borderId="6" applyNumberFormat="1" applyFont="1" applyFill="0" applyBorder="1" applyAlignment="1" applyProtection="0">
      <alignment vertical="bottom"/>
    </xf>
    <xf numFmtId="0" fontId="7" borderId="50" applyNumberFormat="1" applyFont="1" applyFill="0" applyBorder="1" applyAlignment="1" applyProtection="0">
      <alignment horizontal="left" vertical="bottom"/>
    </xf>
    <xf numFmtId="1" fontId="7" fillId="18" borderId="44" applyNumberFormat="1" applyFont="1" applyFill="1" applyBorder="1" applyAlignment="1" applyProtection="0">
      <alignment horizontal="right" vertical="bottom"/>
    </xf>
    <xf numFmtId="1" fontId="7" fillId="18" borderId="44" applyNumberFormat="1" applyFont="1" applyFill="1" applyBorder="1" applyAlignment="1" applyProtection="0">
      <alignment horizontal="center" vertical="bottom"/>
    </xf>
    <xf numFmtId="49" fontId="7" fillId="18" borderId="44" applyNumberFormat="1" applyFont="1" applyFill="1" applyBorder="1" applyAlignment="1" applyProtection="0">
      <alignment horizontal="left" vertical="bottom"/>
    </xf>
    <xf numFmtId="59" fontId="6" fillId="18" borderId="44" applyNumberFormat="1" applyFont="1" applyFill="1" applyBorder="1" applyAlignment="1" applyProtection="0">
      <alignment horizontal="left" vertical="bottom"/>
    </xf>
    <xf numFmtId="49" fontId="7" fillId="18" borderId="51" applyNumberFormat="1" applyFont="1" applyFill="1" applyBorder="1" applyAlignment="1" applyProtection="0">
      <alignment horizontal="left" vertical="bottom"/>
    </xf>
    <xf numFmtId="49" fontId="7" borderId="44" applyNumberFormat="1" applyFont="1" applyFill="0" applyBorder="1" applyAlignment="1" applyProtection="0">
      <alignment horizontal="center" vertical="bottom"/>
    </xf>
    <xf numFmtId="0" fontId="7" borderId="51" applyNumberFormat="1" applyFont="1" applyFill="0" applyBorder="1" applyAlignment="1" applyProtection="0">
      <alignment horizontal="left" vertical="bottom"/>
    </xf>
    <xf numFmtId="0" fontId="7" borderId="52" applyNumberFormat="1" applyFont="1" applyFill="0" applyBorder="1" applyAlignment="1" applyProtection="0">
      <alignment horizontal="left" vertical="bottom"/>
    </xf>
    <xf numFmtId="1" fontId="7" borderId="53" applyNumberFormat="1" applyFont="1" applyFill="0" applyBorder="1" applyAlignment="1" applyProtection="0">
      <alignment horizontal="center" vertical="bottom"/>
    </xf>
    <xf numFmtId="1" fontId="7" borderId="53" applyNumberFormat="1" applyFont="1" applyFill="0" applyBorder="1" applyAlignment="1" applyProtection="0">
      <alignment horizontal="left" vertical="bottom"/>
    </xf>
    <xf numFmtId="1" fontId="7" borderId="49" applyNumberFormat="1" applyFont="1" applyFill="0" applyBorder="1" applyAlignment="1" applyProtection="0">
      <alignment horizontal="left" vertical="bottom"/>
    </xf>
    <xf numFmtId="0" fontId="105" borderId="54" applyNumberFormat="0" applyFont="1" applyFill="0" applyBorder="1" applyAlignment="1" applyProtection="0">
      <alignment horizontal="left" vertical="bottom"/>
    </xf>
    <xf numFmtId="0" fontId="64" fillId="18" borderId="55" applyNumberFormat="1" applyFont="1" applyFill="1" applyBorder="1" applyAlignment="1" applyProtection="0">
      <alignment horizontal="center" vertical="bottom"/>
    </xf>
    <xf numFmtId="49" fontId="105" fillId="18" borderId="55" applyNumberFormat="1" applyFont="1" applyFill="1" applyBorder="1" applyAlignment="1" applyProtection="0">
      <alignment horizontal="left" vertical="bottom"/>
    </xf>
    <xf numFmtId="0" fontId="104" fillId="18" borderId="55" applyNumberFormat="0" applyFont="1" applyFill="1" applyBorder="1" applyAlignment="1" applyProtection="0">
      <alignment vertical="bottom"/>
    </xf>
    <xf numFmtId="14" fontId="105" fillId="18" borderId="55" applyNumberFormat="1" applyFont="1" applyFill="1" applyBorder="1" applyAlignment="1" applyProtection="0">
      <alignment horizontal="center" vertical="bottom" wrapText="1"/>
    </xf>
    <xf numFmtId="0" fontId="104" borderId="56" applyNumberFormat="0" applyFont="1" applyFill="0" applyBorder="1" applyAlignment="1" applyProtection="0">
      <alignment vertical="bottom"/>
    </xf>
    <xf numFmtId="0" fontId="104" borderId="57" applyNumberFormat="0" applyFont="1" applyFill="0" applyBorder="1" applyAlignment="1" applyProtection="0">
      <alignment vertical="bottom"/>
    </xf>
    <xf numFmtId="0" fontId="0" borderId="57" applyNumberFormat="0" applyFont="1" applyFill="0" applyBorder="1" applyAlignment="1" applyProtection="0">
      <alignment vertical="bottom"/>
    </xf>
    <xf numFmtId="59" fontId="7" borderId="44" applyNumberFormat="1" applyFont="1" applyFill="0" applyBorder="1" applyAlignment="1" applyProtection="0">
      <alignment horizontal="left" vertical="bottom"/>
    </xf>
    <xf numFmtId="59" fontId="7" borderId="36" applyNumberFormat="1" applyFont="1" applyFill="0" applyBorder="1" applyAlignment="1" applyProtection="0">
      <alignment horizontal="left" vertical="bottom"/>
    </xf>
    <xf numFmtId="0" fontId="64" fillId="11" borderId="47" applyNumberFormat="1" applyFont="1" applyFill="1" applyBorder="1" applyAlignment="1" applyProtection="0">
      <alignment horizontal="center" vertical="bottom"/>
    </xf>
    <xf numFmtId="49" fontId="6" borderId="49" applyNumberFormat="1" applyFont="1" applyFill="0" applyBorder="1" applyAlignment="1" applyProtection="0">
      <alignment horizontal="left" vertical="bottom"/>
    </xf>
    <xf numFmtId="1" fontId="7" borderId="1" applyNumberFormat="1" applyFont="1" applyFill="0" applyBorder="1" applyAlignment="1" applyProtection="0">
      <alignment horizontal="right" vertical="bottom"/>
    </xf>
    <xf numFmtId="1" fontId="7" borderId="29" applyNumberFormat="1" applyFont="1" applyFill="0" applyBorder="1" applyAlignment="1" applyProtection="0">
      <alignment horizontal="center" vertical="bottom"/>
    </xf>
    <xf numFmtId="1" fontId="7" borderId="29" applyNumberFormat="1" applyFont="1" applyFill="0" applyBorder="1" applyAlignment="1" applyProtection="0">
      <alignment horizontal="left" vertical="bottom"/>
    </xf>
    <xf numFmtId="59" fontId="6" borderId="1" applyNumberFormat="1" applyFont="1" applyFill="0" applyBorder="1" applyAlignment="1" applyProtection="0">
      <alignment horizontal="left" vertical="bottom"/>
    </xf>
    <xf numFmtId="49" fontId="7" borderId="3" applyNumberFormat="1" applyFont="1" applyFill="0" applyBorder="1" applyAlignment="1" applyProtection="0">
      <alignment horizontal="left" vertical="bottom"/>
    </xf>
    <xf numFmtId="1" fontId="35" borderId="44" applyNumberFormat="1" applyFont="1" applyFill="0" applyBorder="1" applyAlignment="1" applyProtection="0">
      <alignment horizontal="right" vertical="bottom"/>
    </xf>
    <xf numFmtId="1" fontId="35" borderId="44" applyNumberFormat="1" applyFont="1" applyFill="0" applyBorder="1" applyAlignment="1" applyProtection="0">
      <alignment horizontal="center" vertical="bottom"/>
    </xf>
    <xf numFmtId="49" fontId="35" borderId="44" applyNumberFormat="1" applyFont="1" applyFill="0" applyBorder="1" applyAlignment="1" applyProtection="0">
      <alignment horizontal="left" vertical="bottom"/>
    </xf>
    <xf numFmtId="49" fontId="34" borderId="44" applyNumberFormat="1" applyFont="1" applyFill="0" applyBorder="1" applyAlignment="1" applyProtection="0">
      <alignment horizontal="left" vertical="bottom"/>
    </xf>
    <xf numFmtId="59" fontId="34" borderId="44" applyNumberFormat="1" applyFont="1" applyFill="0" applyBorder="1" applyAlignment="1" applyProtection="0">
      <alignment horizontal="left" vertical="bottom"/>
    </xf>
    <xf numFmtId="1" fontId="35" borderId="36" applyNumberFormat="1" applyFont="1" applyFill="0" applyBorder="1" applyAlignment="1" applyProtection="0">
      <alignment horizontal="right" vertical="bottom"/>
    </xf>
    <xf numFmtId="1" fontId="35" borderId="36" applyNumberFormat="1" applyFont="1" applyFill="0" applyBorder="1" applyAlignment="1" applyProtection="0">
      <alignment horizontal="center" vertical="bottom"/>
    </xf>
    <xf numFmtId="49" fontId="35" borderId="36" applyNumberFormat="1" applyFont="1" applyFill="0" applyBorder="1" applyAlignment="1" applyProtection="0">
      <alignment horizontal="left" vertical="bottom"/>
    </xf>
    <xf numFmtId="49" fontId="34" borderId="36" applyNumberFormat="1" applyFont="1" applyFill="0" applyBorder="1" applyAlignment="1" applyProtection="0">
      <alignment horizontal="left" vertical="bottom"/>
    </xf>
    <xf numFmtId="59" fontId="34" borderId="36" applyNumberFormat="1" applyFont="1" applyFill="0" applyBorder="1" applyAlignment="1" applyProtection="0">
      <alignment horizontal="left" vertical="bottom"/>
    </xf>
    <xf numFmtId="1" fontId="35" borderId="15" applyNumberFormat="1" applyFont="1" applyFill="0" applyBorder="1" applyAlignment="1" applyProtection="0">
      <alignment horizontal="right" vertical="bottom"/>
    </xf>
    <xf numFmtId="1" fontId="35" borderId="45" applyNumberFormat="1" applyFont="1" applyFill="0" applyBorder="1" applyAlignment="1" applyProtection="0">
      <alignment horizontal="center" vertical="bottom"/>
    </xf>
    <xf numFmtId="1" fontId="35" borderId="45" applyNumberFormat="1" applyFont="1" applyFill="0" applyBorder="1" applyAlignment="1" applyProtection="0">
      <alignment horizontal="left" vertical="bottom"/>
    </xf>
    <xf numFmtId="1" fontId="35" borderId="15" applyNumberFormat="1" applyFont="1" applyFill="0" applyBorder="1" applyAlignment="1" applyProtection="0">
      <alignment horizontal="left" vertical="bottom"/>
    </xf>
    <xf numFmtId="59" fontId="34" borderId="15" applyNumberFormat="1" applyFont="1" applyFill="0" applyBorder="1" applyAlignment="1" applyProtection="0">
      <alignment horizontal="left" vertical="bottom"/>
    </xf>
    <xf numFmtId="0" fontId="64" fillId="11" borderId="55" applyNumberFormat="1" applyFont="1" applyFill="1" applyBorder="1" applyAlignment="1" applyProtection="0">
      <alignment horizontal="center" vertical="bottom"/>
    </xf>
    <xf numFmtId="49" fontId="105" fillId="11" borderId="55" applyNumberFormat="1" applyFont="1" applyFill="1" applyBorder="1" applyAlignment="1" applyProtection="0">
      <alignment horizontal="left" vertical="bottom"/>
    </xf>
    <xf numFmtId="0" fontId="104" fillId="11" borderId="55" applyNumberFormat="0" applyFont="1" applyFill="1" applyBorder="1" applyAlignment="1" applyProtection="0">
      <alignment vertical="bottom"/>
    </xf>
    <xf numFmtId="49" fontId="105" fillId="18" borderId="55" applyNumberFormat="1" applyFont="1" applyFill="1" applyBorder="1" applyAlignment="1" applyProtection="0">
      <alignment horizontal="center" vertical="bottom" wrapText="1"/>
    </xf>
    <xf numFmtId="0" fontId="35" borderId="3" applyNumberFormat="0" applyFont="1" applyFill="0" applyBorder="1" applyAlignment="1" applyProtection="0">
      <alignment horizontal="left" vertical="bottom"/>
    </xf>
    <xf numFmtId="0" fontId="29" borderId="3" applyNumberFormat="0" applyFont="1" applyFill="0" applyBorder="1" applyAlignment="1" applyProtection="0">
      <alignment horizontal="left" vertical="bottom"/>
    </xf>
    <xf numFmtId="0" fontId="6" borderId="44" applyNumberFormat="1" applyFont="1" applyFill="0" applyBorder="1" applyAlignment="1" applyProtection="0">
      <alignment horizontal="left" vertical="bottom"/>
    </xf>
    <xf numFmtId="49" fontId="7" borderId="44" applyNumberFormat="1" applyFont="1" applyFill="0" applyBorder="1" applyAlignment="1" applyProtection="0">
      <alignment horizontal="right" vertical="bottom"/>
    </xf>
    <xf numFmtId="0" fontId="0" borderId="3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9" fillId="4" borderId="1" applyNumberFormat="1" applyFont="1" applyFill="1" applyBorder="1" applyAlignment="1" applyProtection="0">
      <alignment horizontal="left" vertical="bottom"/>
    </xf>
    <xf numFmtId="0" fontId="9" fillId="4" borderId="1" applyNumberFormat="0" applyFont="1" applyFill="1" applyBorder="1" applyAlignment="1" applyProtection="0">
      <alignment horizontal="left" vertical="bottom"/>
    </xf>
    <xf numFmtId="0" fontId="7" borderId="1" applyNumberFormat="0" applyFont="1" applyFill="0" applyBorder="1" applyAlignment="1" applyProtection="0">
      <alignment vertical="bottom"/>
    </xf>
    <xf numFmtId="59" fontId="6" borderId="1" applyNumberFormat="1" applyFont="1" applyFill="0" applyBorder="1" applyAlignment="1" applyProtection="0">
      <alignment horizontal="center" vertical="bottom"/>
    </xf>
    <xf numFmtId="0" fontId="23" fillId="4" borderId="2" applyNumberFormat="0" applyFont="1" applyFill="1" applyBorder="1" applyAlignment="1" applyProtection="0">
      <alignment vertical="bottom"/>
    </xf>
    <xf numFmtId="0" fontId="38" fillId="4" borderId="2" applyNumberFormat="0" applyFont="1" applyFill="1" applyBorder="1" applyAlignment="1" applyProtection="0">
      <alignment horizontal="center" vertical="bottom"/>
    </xf>
    <xf numFmtId="0" fontId="38" borderId="2" applyNumberFormat="0" applyFont="1" applyFill="0" applyBorder="1" applyAlignment="1" applyProtection="0">
      <alignment vertical="bottom"/>
    </xf>
    <xf numFmtId="0" fontId="30" fillId="4" borderId="3" applyNumberFormat="0" applyFont="1" applyFill="1" applyBorder="1" applyAlignment="1" applyProtection="0">
      <alignment vertical="bottom"/>
    </xf>
    <xf numFmtId="49" fontId="23" fillId="6" borderId="4" applyNumberFormat="1" applyFont="1" applyFill="1" applyBorder="1" applyAlignment="1" applyProtection="0">
      <alignment horizontal="center" vertical="top"/>
    </xf>
    <xf numFmtId="49" fontId="23" fillId="6" borderId="4" applyNumberFormat="1" applyFont="1" applyFill="1" applyBorder="1" applyAlignment="1" applyProtection="0">
      <alignment horizontal="center" vertical="top" wrapText="1"/>
    </xf>
    <xf numFmtId="0" fontId="23" fillId="6" borderId="4" applyNumberFormat="0" applyFont="1" applyFill="1" applyBorder="1" applyAlignment="1" applyProtection="0">
      <alignment horizontal="center" vertical="top"/>
    </xf>
    <xf numFmtId="49" fontId="110" fillId="6" borderId="4" applyNumberFormat="1" applyFont="1" applyFill="1" applyBorder="1" applyAlignment="1" applyProtection="0">
      <alignment horizontal="center" vertical="top" wrapText="1"/>
    </xf>
    <xf numFmtId="49" fontId="23" fillId="6" borderId="4" applyNumberFormat="1" applyFont="1" applyFill="1" applyBorder="1" applyAlignment="1" applyProtection="0">
      <alignment horizontal="left" vertical="top" wrapText="1"/>
    </xf>
    <xf numFmtId="0" fontId="23" fillId="4" borderId="10" applyNumberFormat="1" applyFont="1" applyFill="1" applyBorder="1" applyAlignment="1" applyProtection="0">
      <alignment horizontal="left" vertical="bottom"/>
    </xf>
    <xf numFmtId="1" fontId="38" fillId="4" borderId="4" applyNumberFormat="1" applyFont="1" applyFill="1" applyBorder="1" applyAlignment="1" applyProtection="0">
      <alignment horizontal="center" vertical="bottom"/>
    </xf>
    <xf numFmtId="0" fontId="38" borderId="4" applyNumberFormat="1" applyFont="1" applyFill="0" applyBorder="1" applyAlignment="1" applyProtection="0">
      <alignment horizontal="center" vertical="bottom"/>
    </xf>
    <xf numFmtId="49" fontId="38" borderId="4" applyNumberFormat="1" applyFont="1" applyFill="0" applyBorder="1" applyAlignment="1" applyProtection="0">
      <alignment vertical="bottom"/>
    </xf>
    <xf numFmtId="0" fontId="38" borderId="4" applyNumberFormat="0" applyFont="1" applyFill="0" applyBorder="1" applyAlignment="1" applyProtection="0">
      <alignment vertical="bottom"/>
    </xf>
    <xf numFmtId="49" fontId="38" borderId="4" applyNumberFormat="1" applyFont="1" applyFill="0" applyBorder="1" applyAlignment="1" applyProtection="0">
      <alignment horizontal="center" vertical="bottom"/>
    </xf>
    <xf numFmtId="49" fontId="38" borderId="4" applyNumberFormat="1" applyFont="1" applyFill="0" applyBorder="1" applyAlignment="1" applyProtection="0">
      <alignment horizontal="left" vertical="bottom"/>
    </xf>
    <xf numFmtId="0" fontId="38" borderId="4" applyNumberFormat="0" applyFont="1" applyFill="0" applyBorder="1" applyAlignment="1" applyProtection="0">
      <alignment horizontal="left" vertical="bottom"/>
    </xf>
    <xf numFmtId="49" fontId="14" borderId="4" applyNumberFormat="1" applyFont="1" applyFill="0" applyBorder="1" applyAlignment="1" applyProtection="0">
      <alignment horizontal="center" vertical="bottom"/>
    </xf>
    <xf numFmtId="59" fontId="14" borderId="4" applyNumberFormat="1" applyFont="1" applyFill="0" applyBorder="1" applyAlignment="1" applyProtection="0">
      <alignment horizontal="center" vertical="bottom"/>
    </xf>
    <xf numFmtId="49" fontId="14" fillId="4" borderId="4" applyNumberFormat="1" applyFont="1" applyFill="1" applyBorder="1" applyAlignment="1" applyProtection="0">
      <alignment horizontal="center" vertical="bottom" wrapText="1"/>
    </xf>
    <xf numFmtId="1" fontId="111" fillId="4" borderId="4" applyNumberFormat="1" applyFont="1" applyFill="1" applyBorder="1" applyAlignment="1" applyProtection="0">
      <alignment horizontal="center" vertical="bottom"/>
    </xf>
    <xf numFmtId="0" fontId="111" borderId="4" applyNumberFormat="1" applyFont="1" applyFill="0" applyBorder="1" applyAlignment="1" applyProtection="0">
      <alignment horizontal="center" vertical="bottom"/>
    </xf>
    <xf numFmtId="49" fontId="111" borderId="4" applyNumberFormat="1" applyFont="1" applyFill="0" applyBorder="1" applyAlignment="1" applyProtection="0">
      <alignment vertical="bottom"/>
    </xf>
    <xf numFmtId="0" fontId="111" borderId="4" applyNumberFormat="0" applyFont="1" applyFill="0" applyBorder="1" applyAlignment="1" applyProtection="0">
      <alignment vertical="bottom"/>
    </xf>
    <xf numFmtId="49" fontId="111" borderId="4" applyNumberFormat="1" applyFont="1" applyFill="0" applyBorder="1" applyAlignment="1" applyProtection="0">
      <alignment horizontal="center" vertical="bottom"/>
    </xf>
    <xf numFmtId="49" fontId="111" borderId="4" applyNumberFormat="1" applyFont="1" applyFill="0" applyBorder="1" applyAlignment="1" applyProtection="0">
      <alignment horizontal="left" vertical="bottom"/>
    </xf>
    <xf numFmtId="0" fontId="111" borderId="4" applyNumberFormat="0" applyFont="1" applyFill="0" applyBorder="1" applyAlignment="1" applyProtection="0">
      <alignment horizontal="left" vertical="bottom"/>
    </xf>
    <xf numFmtId="49" fontId="83" borderId="4" applyNumberFormat="1" applyFont="1" applyFill="0" applyBorder="1" applyAlignment="1" applyProtection="0">
      <alignment horizontal="center" vertical="bottom"/>
    </xf>
    <xf numFmtId="0" fontId="38" fillId="4" borderId="4" applyNumberFormat="0" applyFont="1" applyFill="1" applyBorder="1" applyAlignment="1" applyProtection="0">
      <alignment horizontal="center" vertical="bottom" wrapText="1"/>
    </xf>
    <xf numFmtId="1" fontId="112" fillId="4" borderId="4" applyNumberFormat="1" applyFont="1" applyFill="1" applyBorder="1" applyAlignment="1" applyProtection="0">
      <alignment horizontal="center" vertical="bottom"/>
    </xf>
    <xf numFmtId="0" fontId="112" borderId="4" applyNumberFormat="1" applyFont="1" applyFill="0" applyBorder="1" applyAlignment="1" applyProtection="0">
      <alignment horizontal="center" vertical="bottom"/>
    </xf>
    <xf numFmtId="49" fontId="112" borderId="4" applyNumberFormat="1" applyFont="1" applyFill="0" applyBorder="1" applyAlignment="1" applyProtection="0">
      <alignment vertical="bottom"/>
    </xf>
    <xf numFmtId="49" fontId="112" borderId="4" applyNumberFormat="1" applyFont="1" applyFill="0" applyBorder="1" applyAlignment="1" applyProtection="0">
      <alignment horizontal="center" vertical="bottom"/>
    </xf>
    <xf numFmtId="49" fontId="112" borderId="4" applyNumberFormat="1" applyFont="1" applyFill="0" applyBorder="1" applyAlignment="1" applyProtection="0">
      <alignment horizontal="left" vertical="bottom"/>
    </xf>
    <xf numFmtId="0" fontId="112" borderId="4" applyNumberFormat="0" applyFont="1" applyFill="0" applyBorder="1" applyAlignment="1" applyProtection="0">
      <alignment horizontal="left" vertical="bottom"/>
    </xf>
    <xf numFmtId="49" fontId="113" borderId="4" applyNumberFormat="1" applyFont="1" applyFill="0" applyBorder="1" applyAlignment="1" applyProtection="0">
      <alignment horizontal="left" vertical="bottom"/>
    </xf>
    <xf numFmtId="59" fontId="113" borderId="4" applyNumberFormat="1" applyFont="1" applyFill="0" applyBorder="1" applyAlignment="1" applyProtection="0">
      <alignment horizontal="center" vertical="bottom"/>
    </xf>
    <xf numFmtId="49" fontId="113" borderId="4" applyNumberFormat="1" applyFont="1" applyFill="0" applyBorder="1" applyAlignment="1" applyProtection="0">
      <alignment horizontal="center" vertical="bottom"/>
    </xf>
    <xf numFmtId="0" fontId="38" fillId="4" borderId="4" applyNumberFormat="1" applyFont="1" applyFill="1" applyBorder="1" applyAlignment="1" applyProtection="0">
      <alignment horizontal="center" vertical="bottom"/>
    </xf>
    <xf numFmtId="0" fontId="14" borderId="4" applyNumberFormat="0" applyFont="1" applyFill="0" applyBorder="1" applyAlignment="1" applyProtection="0">
      <alignment horizontal="center" vertical="bottom"/>
    </xf>
    <xf numFmtId="0" fontId="38" fillId="6" borderId="4" applyNumberFormat="0" applyFont="1" applyFill="1" applyBorder="1" applyAlignment="1" applyProtection="0">
      <alignment horizontal="left" vertical="bottom"/>
    </xf>
    <xf numFmtId="49" fontId="14" borderId="4" applyNumberFormat="1" applyFont="1" applyFill="0" applyBorder="1" applyAlignment="1" applyProtection="0">
      <alignment horizontal="left" vertical="bottom"/>
    </xf>
    <xf numFmtId="49" fontId="114" borderId="4" applyNumberFormat="1" applyFont="1" applyFill="0" applyBorder="1" applyAlignment="1" applyProtection="0">
      <alignment horizontal="left" vertical="bottom"/>
    </xf>
    <xf numFmtId="0" fontId="114" borderId="4" applyNumberFormat="0" applyFont="1" applyFill="0" applyBorder="1" applyAlignment="1" applyProtection="0">
      <alignment horizontal="left" vertical="bottom"/>
    </xf>
    <xf numFmtId="0" fontId="38" borderId="4" applyNumberFormat="0" applyFont="1" applyFill="0" applyBorder="1" applyAlignment="1" applyProtection="0">
      <alignment horizontal="center" vertical="bottom"/>
    </xf>
    <xf numFmtId="0" fontId="6" fillId="4" borderId="9" applyNumberFormat="0" applyFont="1" applyFill="1" applyBorder="1" applyAlignment="1" applyProtection="0">
      <alignment horizontal="left" vertical="bottom"/>
    </xf>
    <xf numFmtId="0" fontId="38" fillId="4" borderId="9" applyNumberFormat="0" applyFont="1" applyFill="1" applyBorder="1" applyAlignment="1" applyProtection="0">
      <alignment horizontal="center" vertical="bottom"/>
    </xf>
    <xf numFmtId="0" fontId="38" borderId="9" applyNumberFormat="0" applyFont="1" applyFill="0" applyBorder="1" applyAlignment="1" applyProtection="0">
      <alignment horizontal="center" vertical="bottom"/>
    </xf>
    <xf numFmtId="0" fontId="38" borderId="9" applyNumberFormat="0" applyFont="1" applyFill="0" applyBorder="1" applyAlignment="1" applyProtection="0">
      <alignment horizontal="left" vertical="bottom"/>
    </xf>
    <xf numFmtId="0" fontId="38" borderId="9" applyNumberFormat="0" applyFont="1" applyFill="0" applyBorder="1" applyAlignment="1" applyProtection="0">
      <alignment vertical="bottom"/>
    </xf>
    <xf numFmtId="0" fontId="14" borderId="9" applyNumberFormat="0" applyFont="1" applyFill="0" applyBorder="1" applyAlignment="1" applyProtection="0">
      <alignment horizontal="center" vertical="bottom"/>
    </xf>
    <xf numFmtId="59" fontId="14" borderId="9" applyNumberFormat="1" applyFont="1" applyFill="0" applyBorder="1" applyAlignment="1" applyProtection="0">
      <alignment horizontal="center" vertical="bottom"/>
    </xf>
    <xf numFmtId="49" fontId="23" fillId="6" borderId="40" applyNumberFormat="1" applyFont="1" applyFill="1" applyBorder="1" applyAlignment="1" applyProtection="0">
      <alignment horizontal="center" vertical="top"/>
    </xf>
    <xf numFmtId="49" fontId="14" fillId="6" borderId="4" applyNumberFormat="1" applyFont="1" applyFill="1" applyBorder="1" applyAlignment="1" applyProtection="0">
      <alignment horizontal="center" vertical="top"/>
    </xf>
    <xf numFmtId="49" fontId="14" fillId="6" borderId="4" applyNumberFormat="1" applyFont="1" applyFill="1" applyBorder="1" applyAlignment="1" applyProtection="0">
      <alignment horizontal="center" vertical="top" wrapText="1"/>
    </xf>
    <xf numFmtId="49" fontId="14" fillId="6" borderId="4" applyNumberFormat="1" applyFont="1" applyFill="1" applyBorder="1" applyAlignment="1" applyProtection="0">
      <alignment horizontal="left" vertical="top"/>
    </xf>
    <xf numFmtId="49" fontId="38" fillId="6" borderId="4" applyNumberFormat="1" applyFont="1" applyFill="1" applyBorder="1" applyAlignment="1" applyProtection="0">
      <alignment horizontal="center" vertical="top" wrapText="1"/>
    </xf>
    <xf numFmtId="49" fontId="14" fillId="6" borderId="4" applyNumberFormat="1" applyFont="1" applyFill="1" applyBorder="1" applyAlignment="1" applyProtection="0">
      <alignment horizontal="left" vertical="top" wrapText="1"/>
    </xf>
    <xf numFmtId="0" fontId="0" fillId="4" borderId="3" applyNumberFormat="1" applyFont="1" applyFill="1" applyBorder="1" applyAlignment="1" applyProtection="0">
      <alignment vertical="bottom"/>
    </xf>
    <xf numFmtId="0" fontId="14" fillId="4" borderId="4" applyNumberFormat="0" applyFont="1" applyFill="1" applyBorder="1" applyAlignment="1" applyProtection="0">
      <alignment horizontal="center" vertical="bottom"/>
    </xf>
    <xf numFmtId="0" fontId="38" borderId="4" applyNumberFormat="1" applyFont="1" applyFill="0" applyBorder="1" applyAlignment="1" applyProtection="0">
      <alignment horizontal="left" vertical="bottom"/>
    </xf>
    <xf numFmtId="0" fontId="14" borderId="4" applyNumberFormat="1" applyFont="1" applyFill="0" applyBorder="1" applyAlignment="1" applyProtection="0">
      <alignment horizontal="left" vertical="bottom"/>
    </xf>
    <xf numFmtId="0" fontId="14" fillId="4" borderId="4" applyNumberFormat="1" applyFont="1" applyFill="1" applyBorder="1" applyAlignment="1" applyProtection="0">
      <alignment horizontal="center" vertical="bottom"/>
    </xf>
    <xf numFmtId="0" fontId="6" fillId="4" borderId="58" applyNumberFormat="0" applyFont="1" applyFill="1" applyBorder="1" applyAlignment="1" applyProtection="0">
      <alignment horizontal="left" vertical="bottom"/>
    </xf>
    <xf numFmtId="0" fontId="38" fillId="4" borderId="58" applyNumberFormat="0" applyFont="1" applyFill="1" applyBorder="1" applyAlignment="1" applyProtection="0">
      <alignment horizontal="center" vertical="bottom"/>
    </xf>
    <xf numFmtId="0" fontId="38" borderId="58" applyNumberFormat="0" applyFont="1" applyFill="0" applyBorder="1" applyAlignment="1" applyProtection="0">
      <alignment horizontal="center" vertical="bottom"/>
    </xf>
    <xf numFmtId="0" fontId="38" borderId="58" applyNumberFormat="0" applyFont="1" applyFill="0" applyBorder="1" applyAlignment="1" applyProtection="0">
      <alignment horizontal="left" vertical="bottom"/>
    </xf>
    <xf numFmtId="0" fontId="38" borderId="58" applyNumberFormat="0" applyFont="1" applyFill="0" applyBorder="1" applyAlignment="1" applyProtection="0">
      <alignment vertical="bottom"/>
    </xf>
    <xf numFmtId="0" fontId="14" borderId="58" applyNumberFormat="0" applyFont="1" applyFill="0" applyBorder="1" applyAlignment="1" applyProtection="0">
      <alignment horizontal="center" vertical="bottom"/>
    </xf>
    <xf numFmtId="59" fontId="14" borderId="58" applyNumberFormat="1" applyFont="1" applyFill="0" applyBorder="1" applyAlignment="1" applyProtection="0">
      <alignment horizontal="center" vertical="bottom"/>
    </xf>
    <xf numFmtId="49" fontId="23" fillId="6" borderId="44" applyNumberFormat="1" applyFont="1" applyFill="1" applyBorder="1" applyAlignment="1" applyProtection="0">
      <alignment horizontal="center" vertical="top"/>
    </xf>
    <xf numFmtId="49" fontId="14" fillId="6" borderId="44" applyNumberFormat="1" applyFont="1" applyFill="1" applyBorder="1" applyAlignment="1" applyProtection="0">
      <alignment horizontal="center" vertical="top"/>
    </xf>
    <xf numFmtId="49" fontId="14" fillId="6" borderId="44" applyNumberFormat="1" applyFont="1" applyFill="1" applyBorder="1" applyAlignment="1" applyProtection="0">
      <alignment horizontal="center" vertical="top" wrapText="1"/>
    </xf>
    <xf numFmtId="49" fontId="14" fillId="6" borderId="44" applyNumberFormat="1" applyFont="1" applyFill="1" applyBorder="1" applyAlignment="1" applyProtection="0">
      <alignment horizontal="left" vertical="top"/>
    </xf>
    <xf numFmtId="49" fontId="38" fillId="6" borderId="44" applyNumberFormat="1" applyFont="1" applyFill="1" applyBorder="1" applyAlignment="1" applyProtection="0">
      <alignment horizontal="center" vertical="top" wrapText="1"/>
    </xf>
    <xf numFmtId="49" fontId="14" fillId="6" borderId="44" applyNumberFormat="1" applyFont="1" applyFill="1" applyBorder="1" applyAlignment="1" applyProtection="0">
      <alignment horizontal="left" vertical="top" wrapText="1"/>
    </xf>
    <xf numFmtId="1" fontId="14" fillId="4" borderId="44" applyNumberFormat="1" applyFont="1" applyFill="1" applyBorder="1" applyAlignment="1" applyProtection="0">
      <alignment horizontal="center" vertical="bottom"/>
    </xf>
    <xf numFmtId="0" fontId="38" fillId="4" borderId="44" applyNumberFormat="1" applyFont="1" applyFill="1" applyBorder="1" applyAlignment="1" applyProtection="0">
      <alignment horizontal="center" vertical="bottom"/>
    </xf>
    <xf numFmtId="0" fontId="38" borderId="44" applyNumberFormat="1" applyFont="1" applyFill="0" applyBorder="1" applyAlignment="1" applyProtection="0">
      <alignment horizontal="center" vertical="bottom"/>
    </xf>
    <xf numFmtId="49" fontId="38" borderId="44" applyNumberFormat="1" applyFont="1" applyFill="0" applyBorder="1" applyAlignment="1" applyProtection="0">
      <alignment horizontal="left" vertical="bottom"/>
    </xf>
    <xf numFmtId="0" fontId="38" borderId="44" applyNumberFormat="1" applyFont="1" applyFill="0" applyBorder="1" applyAlignment="1" applyProtection="0">
      <alignment horizontal="left" vertical="bottom"/>
    </xf>
    <xf numFmtId="49" fontId="14" borderId="44" applyNumberFormat="1" applyFont="1" applyFill="0" applyBorder="1" applyAlignment="1" applyProtection="0">
      <alignment horizontal="left" vertical="bottom"/>
    </xf>
    <xf numFmtId="49" fontId="14" borderId="44" applyNumberFormat="1" applyFont="1" applyFill="0" applyBorder="1" applyAlignment="1" applyProtection="0">
      <alignment horizontal="center" vertical="bottom"/>
    </xf>
    <xf numFmtId="59" fontId="14" borderId="44" applyNumberFormat="1" applyFont="1" applyFill="0" applyBorder="1" applyAlignment="1" applyProtection="0">
      <alignment horizontal="center" vertical="bottom"/>
    </xf>
    <xf numFmtId="49" fontId="38" fillId="4" borderId="44" applyNumberFormat="1" applyFont="1" applyFill="1" applyBorder="1" applyAlignment="1" applyProtection="0">
      <alignment horizontal="center" vertical="bottom"/>
    </xf>
    <xf numFmtId="49" fontId="38" borderId="44" applyNumberFormat="1" applyFont="1" applyFill="0" applyBorder="1" applyAlignment="1" applyProtection="0">
      <alignment horizontal="center" vertical="bottom"/>
    </xf>
    <xf numFmtId="0" fontId="14" fillId="4" borderId="44" applyNumberFormat="1" applyFont="1" applyFill="1" applyBorder="1" applyAlignment="1" applyProtection="0">
      <alignment horizontal="center" vertical="bottom"/>
    </xf>
    <xf numFmtId="49" fontId="14" fillId="4" borderId="44" applyNumberFormat="1" applyFont="1" applyFill="1" applyBorder="1" applyAlignment="1" applyProtection="0">
      <alignment horizontal="center" vertical="bottom"/>
    </xf>
    <xf numFmtId="0" fontId="14" borderId="44" applyNumberFormat="0" applyFont="1" applyFill="0" applyBorder="1" applyAlignment="1" applyProtection="0">
      <alignment horizontal="left" vertical="bottom"/>
    </xf>
    <xf numFmtId="0" fontId="14" borderId="44" applyNumberFormat="0" applyFont="1" applyFill="0" applyBorder="1" applyAlignment="1" applyProtection="0">
      <alignment horizontal="center" vertical="bottom"/>
    </xf>
    <xf numFmtId="49" fontId="0" fillId="18" borderId="59" applyNumberFormat="1" applyFont="1" applyFill="1" applyBorder="1" applyAlignment="1" applyProtection="0">
      <alignment vertical="bottom"/>
    </xf>
    <xf numFmtId="49" fontId="115" fillId="18" borderId="59" applyNumberFormat="1" applyFont="1" applyFill="1" applyBorder="1" applyAlignment="1" applyProtection="0">
      <alignment vertical="bottom"/>
    </xf>
    <xf numFmtId="49" fontId="0" borderId="6" applyNumberFormat="1" applyFont="1" applyFill="0" applyBorder="1" applyAlignment="1" applyProtection="0">
      <alignment vertical="bottom"/>
    </xf>
    <xf numFmtId="0" fontId="38" borderId="44" applyNumberFormat="0" applyFont="1" applyFill="0" applyBorder="1" applyAlignment="1" applyProtection="0">
      <alignment horizontal="left" vertical="bottom"/>
    </xf>
    <xf numFmtId="0" fontId="6" fillId="4" borderId="60" applyNumberFormat="0" applyFont="1" applyFill="1" applyBorder="1" applyAlignment="1" applyProtection="0">
      <alignment horizontal="left" vertical="bottom"/>
    </xf>
    <xf numFmtId="0" fontId="38" fillId="4" borderId="60" applyNumberFormat="0" applyFont="1" applyFill="1" applyBorder="1" applyAlignment="1" applyProtection="0">
      <alignment horizontal="center" vertical="bottom"/>
    </xf>
    <xf numFmtId="0" fontId="38" borderId="60" applyNumberFormat="0" applyFont="1" applyFill="0" applyBorder="1" applyAlignment="1" applyProtection="0">
      <alignment horizontal="center" vertical="bottom"/>
    </xf>
    <xf numFmtId="0" fontId="38" borderId="60" applyNumberFormat="0" applyFont="1" applyFill="0" applyBorder="1" applyAlignment="1" applyProtection="0">
      <alignment horizontal="left" vertical="bottom"/>
    </xf>
    <xf numFmtId="0" fontId="38" borderId="60" applyNumberFormat="0" applyFont="1" applyFill="0" applyBorder="1" applyAlignment="1" applyProtection="0">
      <alignment vertical="bottom"/>
    </xf>
    <xf numFmtId="0" fontId="14" borderId="60" applyNumberFormat="0" applyFont="1" applyFill="0" applyBorder="1" applyAlignment="1" applyProtection="0">
      <alignment horizontal="center" vertical="bottom"/>
    </xf>
    <xf numFmtId="59" fontId="14" borderId="60" applyNumberFormat="1" applyFont="1" applyFill="0" applyBorder="1" applyAlignment="1" applyProtection="0">
      <alignment horizontal="center" vertical="bottom"/>
    </xf>
    <xf numFmtId="49" fontId="14" fillId="6" borderId="40" applyNumberFormat="1" applyFont="1" applyFill="1" applyBorder="1" applyAlignment="1" applyProtection="0">
      <alignment horizontal="center" vertical="top"/>
    </xf>
    <xf numFmtId="49" fontId="14" fillId="6" borderId="40" applyNumberFormat="1" applyFont="1" applyFill="1" applyBorder="1" applyAlignment="1" applyProtection="0">
      <alignment horizontal="center" vertical="top" wrapText="1"/>
    </xf>
    <xf numFmtId="49" fontId="14" fillId="6" borderId="40" applyNumberFormat="1" applyFont="1" applyFill="1" applyBorder="1" applyAlignment="1" applyProtection="0">
      <alignment horizontal="left" vertical="top"/>
    </xf>
    <xf numFmtId="49" fontId="38" fillId="6" borderId="40" applyNumberFormat="1" applyFont="1" applyFill="1" applyBorder="1" applyAlignment="1" applyProtection="0">
      <alignment horizontal="center" vertical="top" wrapText="1"/>
    </xf>
    <xf numFmtId="49" fontId="14" fillId="6" borderId="40" applyNumberFormat="1" applyFont="1" applyFill="1" applyBorder="1" applyAlignment="1" applyProtection="0">
      <alignment horizontal="left" vertical="top" wrapText="1"/>
    </xf>
    <xf numFmtId="0" fontId="14" fillId="4" borderId="40" applyNumberFormat="1" applyFont="1" applyFill="1" applyBorder="1" applyAlignment="1" applyProtection="0">
      <alignment horizontal="center" vertical="bottom"/>
    </xf>
    <xf numFmtId="0" fontId="38" fillId="4" borderId="40" applyNumberFormat="1" applyFont="1" applyFill="1" applyBorder="1" applyAlignment="1" applyProtection="0">
      <alignment horizontal="center" vertical="bottom"/>
    </xf>
    <xf numFmtId="0" fontId="38" borderId="40" applyNumberFormat="1" applyFont="1" applyFill="0" applyBorder="1" applyAlignment="1" applyProtection="0">
      <alignment horizontal="center" vertical="bottom"/>
    </xf>
    <xf numFmtId="49" fontId="38" borderId="40" applyNumberFormat="1" applyFont="1" applyFill="0" applyBorder="1" applyAlignment="1" applyProtection="0">
      <alignment horizontal="left" vertical="bottom"/>
    </xf>
    <xf numFmtId="0" fontId="38" borderId="40" applyNumberFormat="1" applyFont="1" applyFill="0" applyBorder="1" applyAlignment="1" applyProtection="0">
      <alignment horizontal="left" vertical="bottom"/>
    </xf>
    <xf numFmtId="49" fontId="14" borderId="40" applyNumberFormat="1" applyFont="1" applyFill="0" applyBorder="1" applyAlignment="1" applyProtection="0">
      <alignment horizontal="left" vertical="bottom"/>
    </xf>
    <xf numFmtId="59" fontId="14" borderId="40" applyNumberFormat="1" applyFont="1" applyFill="0" applyBorder="1" applyAlignment="1" applyProtection="0">
      <alignment horizontal="center" vertical="bottom"/>
    </xf>
    <xf numFmtId="49" fontId="14" borderId="40" applyNumberFormat="1" applyFont="1" applyFill="0" applyBorder="1" applyAlignment="1" applyProtection="0">
      <alignment horizontal="center" vertical="bottom"/>
    </xf>
    <xf numFmtId="49" fontId="5" borderId="40" applyNumberFormat="1" applyFont="1" applyFill="0" applyBorder="1" applyAlignment="1" applyProtection="0">
      <alignment horizontal="left" vertical="bottom"/>
    </xf>
    <xf numFmtId="49" fontId="88" borderId="40" applyNumberFormat="1" applyFont="1" applyFill="0" applyBorder="1" applyAlignment="1" applyProtection="0">
      <alignment horizontal="left" vertical="bottom"/>
    </xf>
    <xf numFmtId="59" fontId="88" borderId="40" applyNumberFormat="1" applyFont="1" applyFill="0" applyBorder="1" applyAlignment="1" applyProtection="0">
      <alignment horizontal="left" vertical="bottom"/>
    </xf>
    <xf numFmtId="59" fontId="14" borderId="40" applyNumberFormat="1" applyFont="1" applyFill="0" applyBorder="1" applyAlignment="1" applyProtection="0">
      <alignment horizontal="left" vertical="bottom"/>
    </xf>
    <xf numFmtId="0" fontId="14" fillId="4" borderId="40" applyNumberFormat="1" applyFont="1" applyFill="1" applyBorder="1" applyAlignment="1" applyProtection="0">
      <alignment vertical="bottom"/>
    </xf>
    <xf numFmtId="0" fontId="19" fillId="4" borderId="2" applyNumberFormat="0" applyFont="1" applyFill="1" applyBorder="1" applyAlignment="1" applyProtection="0">
      <alignment vertical="bottom"/>
    </xf>
    <xf numFmtId="0" fontId="14" fillId="4" borderId="4" applyNumberFormat="1" applyFont="1" applyFill="1" applyBorder="1" applyAlignment="1" applyProtection="0">
      <alignment vertical="bottom"/>
    </xf>
    <xf numFmtId="0" fontId="116" fillId="4" borderId="9" applyNumberFormat="0" applyFont="1" applyFill="1" applyBorder="1" applyAlignment="1" applyProtection="0">
      <alignment vertical="bottom"/>
    </xf>
    <xf numFmtId="0" fontId="14" fillId="18" borderId="4" applyNumberFormat="1" applyFont="1" applyFill="1" applyBorder="1" applyAlignment="1" applyProtection="0">
      <alignment vertical="bottom"/>
    </xf>
    <xf numFmtId="0" fontId="38" fillId="18" borderId="40" applyNumberFormat="1" applyFont="1" applyFill="1" applyBorder="1" applyAlignment="1" applyProtection="0">
      <alignment horizontal="center" vertical="bottom"/>
    </xf>
    <xf numFmtId="49" fontId="38" fillId="18" borderId="40" applyNumberFormat="1" applyFont="1" applyFill="1" applyBorder="1" applyAlignment="1" applyProtection="0">
      <alignment horizontal="left" vertical="bottom"/>
    </xf>
    <xf numFmtId="0" fontId="38" fillId="18" borderId="40" applyNumberFormat="1" applyFont="1" applyFill="1" applyBorder="1" applyAlignment="1" applyProtection="0">
      <alignment horizontal="left" vertical="bottom"/>
    </xf>
    <xf numFmtId="49" fontId="14" fillId="18" borderId="40" applyNumberFormat="1" applyFont="1" applyFill="1" applyBorder="1" applyAlignment="1" applyProtection="0">
      <alignment horizontal="left" vertical="bottom"/>
    </xf>
    <xf numFmtId="59" fontId="14" fillId="18" borderId="40" applyNumberFormat="1" applyFont="1" applyFill="1" applyBorder="1" applyAlignment="1" applyProtection="0">
      <alignment horizontal="left" vertical="bottom"/>
    </xf>
    <xf numFmtId="59" fontId="14" fillId="18" borderId="40" applyNumberFormat="1" applyFont="1" applyFill="1" applyBorder="1" applyAlignment="1" applyProtection="0">
      <alignment horizontal="center" vertical="bottom"/>
    </xf>
    <xf numFmtId="17" fontId="14" fillId="18" borderId="40" applyNumberFormat="1" applyFont="1" applyFill="1" applyBorder="1" applyAlignment="1" applyProtection="0">
      <alignment horizontal="center" vertical="bottom"/>
    </xf>
    <xf numFmtId="17" fontId="14" borderId="40" applyNumberFormat="1" applyFont="1" applyFill="0" applyBorder="1" applyAlignment="1" applyProtection="0">
      <alignment horizontal="center" vertical="bottom"/>
    </xf>
    <xf numFmtId="0" fontId="116" fillId="4" borderId="45" applyNumberFormat="0" applyFont="1" applyFill="1" applyBorder="1" applyAlignment="1" applyProtection="0">
      <alignment vertical="bottom"/>
    </xf>
    <xf numFmtId="49" fontId="14" fillId="6" borderId="32" applyNumberFormat="1" applyFont="1" applyFill="1" applyBorder="1" applyAlignment="1" applyProtection="0">
      <alignment horizontal="center" vertical="top"/>
    </xf>
    <xf numFmtId="49" fontId="14" fillId="6" borderId="32" applyNumberFormat="1" applyFont="1" applyFill="1" applyBorder="1" applyAlignment="1" applyProtection="0">
      <alignment horizontal="center" vertical="top" wrapText="1"/>
    </xf>
    <xf numFmtId="49" fontId="14" fillId="6" borderId="32" applyNumberFormat="1" applyFont="1" applyFill="1" applyBorder="1" applyAlignment="1" applyProtection="0">
      <alignment horizontal="left" vertical="top"/>
    </xf>
    <xf numFmtId="49" fontId="38" fillId="6" borderId="32" applyNumberFormat="1" applyFont="1" applyFill="1" applyBorder="1" applyAlignment="1" applyProtection="0">
      <alignment horizontal="center" vertical="top" wrapText="1"/>
    </xf>
    <xf numFmtId="49" fontId="14" fillId="6" borderId="32" applyNumberFormat="1" applyFont="1" applyFill="1" applyBorder="1" applyAlignment="1" applyProtection="0">
      <alignment horizontal="left" vertical="top" wrapText="1"/>
    </xf>
    <xf numFmtId="0" fontId="49" fillId="4" borderId="33" applyNumberFormat="1" applyFont="1" applyFill="1" applyBorder="1" applyAlignment="1" applyProtection="0">
      <alignment vertical="bottom"/>
    </xf>
    <xf numFmtId="59" fontId="14" borderId="4" applyNumberFormat="1" applyFont="1" applyFill="0" applyBorder="1" applyAlignment="1" applyProtection="0">
      <alignment horizontal="left" vertical="bottom"/>
    </xf>
    <xf numFmtId="17" fontId="14" borderId="4" applyNumberFormat="1" applyFont="1" applyFill="0" applyBorder="1" applyAlignment="1" applyProtection="0">
      <alignment horizontal="center" vertical="bottom"/>
    </xf>
    <xf numFmtId="0" fontId="49" fillId="4" borderId="3" applyNumberFormat="1" applyFont="1" applyFill="1" applyBorder="1" applyAlignment="1" applyProtection="0">
      <alignment vertical="bottom"/>
    </xf>
    <xf numFmtId="49" fontId="14" fillId="14" borderId="4" applyNumberFormat="1" applyFont="1" applyFill="1" applyBorder="1" applyAlignment="1" applyProtection="0">
      <alignment horizontal="left" vertical="bottom"/>
    </xf>
    <xf numFmtId="0" fontId="49" fillId="4" borderId="29" applyNumberFormat="0" applyFont="1" applyFill="1" applyBorder="1" applyAlignment="1" applyProtection="0">
      <alignment vertical="bottom"/>
    </xf>
    <xf numFmtId="0" fontId="14" fillId="4" borderId="45" applyNumberFormat="0" applyFont="1" applyFill="1" applyBorder="1" applyAlignment="1" applyProtection="0">
      <alignment vertical="bottom"/>
    </xf>
    <xf numFmtId="0" fontId="38" fillId="4" borderId="45" applyNumberFormat="0" applyFont="1" applyFill="1" applyBorder="1" applyAlignment="1" applyProtection="0">
      <alignment horizontal="center" vertical="bottom"/>
    </xf>
    <xf numFmtId="0" fontId="38" borderId="45" applyNumberFormat="0" applyFont="1" applyFill="0" applyBorder="1" applyAlignment="1" applyProtection="0">
      <alignment horizontal="center" vertical="bottom"/>
    </xf>
    <xf numFmtId="0" fontId="38" borderId="45" applyNumberFormat="0" applyFont="1" applyFill="0" applyBorder="1" applyAlignment="1" applyProtection="0">
      <alignment horizontal="left" vertical="bottom"/>
    </xf>
    <xf numFmtId="0" fontId="14" borderId="45" applyNumberFormat="0" applyFont="1" applyFill="0" applyBorder="1" applyAlignment="1" applyProtection="0">
      <alignment horizontal="left" vertical="bottom"/>
    </xf>
    <xf numFmtId="59" fontId="14" borderId="45" applyNumberFormat="1" applyFont="1" applyFill="0" applyBorder="1" applyAlignment="1" applyProtection="0">
      <alignment horizontal="left" vertical="bottom"/>
    </xf>
    <xf numFmtId="59" fontId="14" borderId="45" applyNumberFormat="1" applyFont="1" applyFill="0" applyBorder="1" applyAlignment="1" applyProtection="0">
      <alignment horizontal="center" vertical="bottom"/>
    </xf>
    <xf numFmtId="17" fontId="14" borderId="45" applyNumberFormat="1" applyFont="1" applyFill="0" applyBorder="1" applyAlignment="1" applyProtection="0">
      <alignment horizontal="center" vertical="bottom"/>
    </xf>
    <xf numFmtId="0" fontId="14" borderId="4" applyNumberFormat="0" applyFont="1" applyFill="0" applyBorder="1" applyAlignment="1" applyProtection="0">
      <alignment horizontal="left" vertical="bottom"/>
    </xf>
    <xf numFmtId="0" fontId="14" fillId="4" borderId="4" applyNumberFormat="0" applyFont="1" applyFill="1" applyBorder="1" applyAlignment="1" applyProtection="0">
      <alignment vertical="bottom"/>
    </xf>
    <xf numFmtId="0" fontId="38" fillId="4" borderId="4" applyNumberFormat="0" applyFont="1" applyFill="1" applyBorder="1" applyAlignment="1" applyProtection="0">
      <alignment horizontal="center" vertical="bottom"/>
    </xf>
    <xf numFmtId="0" fontId="0" applyNumberFormat="1" applyFont="1" applyFill="0" applyBorder="0" applyAlignment="1" applyProtection="0">
      <alignment vertical="bottom"/>
    </xf>
    <xf numFmtId="0" fontId="61" fillId="4" borderId="2" applyNumberFormat="0" applyFont="1" applyFill="1" applyBorder="1" applyAlignment="1" applyProtection="0">
      <alignment vertical="bottom"/>
    </xf>
    <xf numFmtId="49" fontId="62" borderId="2" applyNumberFormat="1" applyFont="1" applyFill="0" applyBorder="1" applyAlignment="1" applyProtection="0">
      <alignment horizontal="left" vertical="bottom"/>
    </xf>
    <xf numFmtId="0" fontId="62" fillId="4" borderId="2" applyNumberFormat="0" applyFont="1" applyFill="1" applyBorder="1" applyAlignment="1" applyProtection="0">
      <alignment horizontal="left" vertical="bottom"/>
    </xf>
    <xf numFmtId="49" fontId="117" fillId="6" borderId="4" applyNumberFormat="1" applyFont="1" applyFill="1" applyBorder="1" applyAlignment="1" applyProtection="0">
      <alignment horizontal="center" vertical="center" wrapText="1"/>
    </xf>
    <xf numFmtId="49" fontId="5" fillId="6" borderId="4" applyNumberFormat="1" applyFont="1" applyFill="1" applyBorder="1" applyAlignment="1" applyProtection="0">
      <alignment horizontal="center" vertical="center" wrapText="1"/>
    </xf>
    <xf numFmtId="49" fontId="5" fillId="6" borderId="4" applyNumberFormat="1" applyFont="1" applyFill="1" applyBorder="1" applyAlignment="1" applyProtection="0">
      <alignment horizontal="left" vertical="center"/>
    </xf>
    <xf numFmtId="1" fontId="5" fillId="6" borderId="4" applyNumberFormat="1" applyFont="1" applyFill="1" applyBorder="1" applyAlignment="1" applyProtection="0">
      <alignment horizontal="left" vertical="center"/>
    </xf>
    <xf numFmtId="49" fontId="5" fillId="6" borderId="4" applyNumberFormat="1" applyFont="1" applyFill="1" applyBorder="1" applyAlignment="1" applyProtection="0">
      <alignment horizontal="center" vertical="center"/>
    </xf>
    <xf numFmtId="0" fontId="5" fillId="6" borderId="4" applyNumberFormat="0" applyFont="1" applyFill="1" applyBorder="1" applyAlignment="1" applyProtection="0">
      <alignment horizontal="center" vertical="center"/>
    </xf>
    <xf numFmtId="49" fontId="8" fillId="6" borderId="4" applyNumberFormat="1" applyFont="1" applyFill="1" applyBorder="1" applyAlignment="1" applyProtection="0">
      <alignment horizontal="center" vertical="center" wrapText="1"/>
    </xf>
    <xf numFmtId="49" fontId="5" fillId="6" borderId="4" applyNumberFormat="1" applyFont="1" applyFill="1" applyBorder="1" applyAlignment="1" applyProtection="0">
      <alignment horizontal="left" vertical="center" wrapText="1"/>
    </xf>
    <xf numFmtId="0" fontId="63" fillId="4" borderId="15" applyNumberFormat="1" applyFont="1" applyFill="1" applyBorder="1" applyAlignment="1" applyProtection="0">
      <alignment horizontal="left" vertical="bottom"/>
    </xf>
    <xf numFmtId="0" fontId="69" borderId="33" applyNumberFormat="1" applyFont="1" applyFill="0" applyBorder="1" applyAlignment="1" applyProtection="0">
      <alignment horizontal="left" vertical="bottom"/>
    </xf>
    <xf numFmtId="1" fontId="65" fillId="4" borderId="4" applyNumberFormat="1" applyFont="1" applyFill="1" applyBorder="1" applyAlignment="1" applyProtection="0">
      <alignment horizontal="left" vertical="bottom"/>
    </xf>
    <xf numFmtId="49" fontId="69" borderId="4" applyNumberFormat="1" applyFont="1" applyFill="0" applyBorder="1" applyAlignment="1" applyProtection="0">
      <alignment horizontal="center" vertical="bottom"/>
    </xf>
    <xf numFmtId="59" fontId="69" borderId="4" applyNumberFormat="1" applyFont="1" applyFill="0" applyBorder="1" applyAlignment="1" applyProtection="0">
      <alignment horizontal="center" vertical="bottom"/>
    </xf>
    <xf numFmtId="0" fontId="69" borderId="4" applyNumberFormat="0" applyFont="1" applyFill="0" applyBorder="1" applyAlignment="1" applyProtection="0">
      <alignment horizontal="center" vertical="bottom"/>
    </xf>
    <xf numFmtId="1" fontId="69" borderId="4" applyNumberFormat="1" applyFont="1" applyFill="0" applyBorder="1" applyAlignment="1" applyProtection="0">
      <alignment horizontal="center" vertical="bottom"/>
    </xf>
    <xf numFmtId="0" fontId="63" fillId="4" borderId="1" applyNumberFormat="1" applyFont="1" applyFill="1" applyBorder="1" applyAlignment="1" applyProtection="0">
      <alignment horizontal="left" vertical="bottom"/>
    </xf>
    <xf numFmtId="0" fontId="69" borderId="3" applyNumberFormat="1" applyFont="1" applyFill="0" applyBorder="1" applyAlignment="1" applyProtection="0">
      <alignment horizontal="left" vertical="bottom"/>
    </xf>
    <xf numFmtId="0" fontId="69" borderId="61" applyNumberFormat="1" applyFont="1" applyFill="0" applyBorder="1" applyAlignment="1" applyProtection="0">
      <alignment horizontal="left" vertical="bottom"/>
    </xf>
    <xf numFmtId="1" fontId="65" fillId="4" borderId="5" applyNumberFormat="1" applyFont="1" applyFill="1" applyBorder="1" applyAlignment="1" applyProtection="0">
      <alignment horizontal="left" vertical="bottom"/>
    </xf>
    <xf numFmtId="0" fontId="65" borderId="5" applyNumberFormat="1" applyFont="1" applyFill="0" applyBorder="1" applyAlignment="1" applyProtection="0">
      <alignment horizontal="left" vertical="bottom"/>
    </xf>
    <xf numFmtId="49" fontId="0" borderId="5" applyNumberFormat="1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0" fontId="65" borderId="5" applyNumberFormat="0" applyFont="1" applyFill="0" applyBorder="1" applyAlignment="1" applyProtection="0">
      <alignment horizontal="center" vertical="bottom"/>
    </xf>
    <xf numFmtId="49" fontId="69" borderId="5" applyNumberFormat="1" applyFont="1" applyFill="0" applyBorder="1" applyAlignment="1" applyProtection="0">
      <alignment horizontal="center" vertical="bottom"/>
    </xf>
    <xf numFmtId="0" fontId="65" borderId="5" applyNumberFormat="0" applyFont="1" applyFill="0" applyBorder="1" applyAlignment="1" applyProtection="0">
      <alignment horizontal="left" vertical="bottom"/>
    </xf>
    <xf numFmtId="59" fontId="69" borderId="5" applyNumberFormat="1" applyFont="1" applyFill="0" applyBorder="1" applyAlignment="1" applyProtection="0">
      <alignment horizontal="center" vertical="bottom"/>
    </xf>
    <xf numFmtId="0" fontId="69" borderId="5" applyNumberFormat="0" applyFont="1" applyFill="0" applyBorder="1" applyAlignment="1" applyProtection="0">
      <alignment horizontal="center" vertical="bottom"/>
    </xf>
    <xf numFmtId="1" fontId="69" borderId="5" applyNumberFormat="1" applyFont="1" applyFill="0" applyBorder="1" applyAlignment="1" applyProtection="0">
      <alignment horizontal="center" vertical="bottom"/>
    </xf>
    <xf numFmtId="0" fontId="69" borderId="62" applyNumberFormat="1" applyFont="1" applyFill="0" applyBorder="1" applyAlignment="1" applyProtection="0">
      <alignment horizontal="left" vertical="bottom"/>
    </xf>
    <xf numFmtId="1" fontId="65" fillId="4" borderId="7" applyNumberFormat="1" applyFont="1" applyFill="1" applyBorder="1" applyAlignment="1" applyProtection="0">
      <alignment horizontal="left" vertical="bottom"/>
    </xf>
    <xf numFmtId="0" fontId="65" borderId="7" applyNumberFormat="1" applyFont="1" applyFill="0" applyBorder="1" applyAlignment="1" applyProtection="0">
      <alignment horizontal="left" vertical="bottom"/>
    </xf>
    <xf numFmtId="49" fontId="0" borderId="7" applyNumberFormat="1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0" fontId="65" borderId="7" applyNumberFormat="1" applyFont="1" applyFill="0" applyBorder="1" applyAlignment="1" applyProtection="0">
      <alignment horizontal="center" vertical="bottom"/>
    </xf>
    <xf numFmtId="49" fontId="69" borderId="7" applyNumberFormat="1" applyFont="1" applyFill="0" applyBorder="1" applyAlignment="1" applyProtection="0">
      <alignment horizontal="center" vertical="bottom"/>
    </xf>
    <xf numFmtId="0" fontId="65" borderId="7" applyNumberFormat="0" applyFont="1" applyFill="0" applyBorder="1" applyAlignment="1" applyProtection="0">
      <alignment horizontal="left" vertical="bottom"/>
    </xf>
    <xf numFmtId="59" fontId="69" borderId="7" applyNumberFormat="1" applyFont="1" applyFill="0" applyBorder="1" applyAlignment="1" applyProtection="0">
      <alignment horizontal="center" vertical="bottom"/>
    </xf>
    <xf numFmtId="0" fontId="65" borderId="7" applyNumberFormat="0" applyFont="1" applyFill="0" applyBorder="1" applyAlignment="1" applyProtection="0">
      <alignment horizontal="center" vertical="bottom"/>
    </xf>
    <xf numFmtId="0" fontId="69" borderId="7" applyNumberFormat="0" applyFont="1" applyFill="0" applyBorder="1" applyAlignment="1" applyProtection="0">
      <alignment horizontal="center" vertical="bottom"/>
    </xf>
    <xf numFmtId="1" fontId="69" borderId="7" applyNumberFormat="1" applyFont="1" applyFill="0" applyBorder="1" applyAlignment="1" applyProtection="0">
      <alignment horizontal="center" vertical="bottom"/>
    </xf>
    <xf numFmtId="49" fontId="65" borderId="7" applyNumberFormat="1" applyFont="1" applyFill="0" applyBorder="1" applyAlignment="1" applyProtection="0">
      <alignment horizontal="center" vertical="bottom"/>
    </xf>
    <xf numFmtId="49" fontId="65" borderId="4" applyNumberFormat="1" applyFont="1" applyFill="0" applyBorder="1" applyAlignment="1" applyProtection="0">
      <alignment horizontal="center" vertical="bottom"/>
    </xf>
    <xf numFmtId="0" fontId="65" fillId="4" borderId="4" applyNumberFormat="1" applyFont="1" applyFill="1" applyBorder="1" applyAlignment="1" applyProtection="0">
      <alignment horizontal="left" vertical="bottom"/>
    </xf>
    <xf numFmtId="0" fontId="65" fillId="4" borderId="4" applyNumberFormat="0" applyFont="1" applyFill="1" applyBorder="1" applyAlignment="1" applyProtection="0">
      <alignment horizontal="left" vertical="bottom"/>
    </xf>
    <xf numFmtId="0" fontId="65" borderId="5" applyNumberFormat="1" applyFont="1" applyFill="0" applyBorder="1" applyAlignment="1" applyProtection="0">
      <alignment horizontal="center" vertical="bottom"/>
    </xf>
    <xf numFmtId="49" fontId="65" borderId="5" applyNumberFormat="1" applyFont="1" applyFill="0" applyBorder="1" applyAlignment="1" applyProtection="0">
      <alignment horizontal="left" vertical="bottom"/>
    </xf>
    <xf numFmtId="49" fontId="65" borderId="5" applyNumberFormat="1" applyFont="1" applyFill="0" applyBorder="1" applyAlignment="1" applyProtection="0">
      <alignment horizontal="center" vertical="bottom"/>
    </xf>
    <xf numFmtId="1" fontId="69" fillId="17" borderId="4" applyNumberFormat="1" applyFont="1" applyFill="1" applyBorder="1" applyAlignment="1" applyProtection="0">
      <alignment horizontal="center" vertical="bottom"/>
    </xf>
    <xf numFmtId="1" fontId="118" fillId="4" borderId="4" applyNumberFormat="1" applyFont="1" applyFill="1" applyBorder="1" applyAlignment="1" applyProtection="0">
      <alignment horizontal="left" vertical="bottom"/>
    </xf>
    <xf numFmtId="0" fontId="118" borderId="4" applyNumberFormat="1" applyFont="1" applyFill="0" applyBorder="1" applyAlignment="1" applyProtection="0">
      <alignment horizontal="left" vertical="bottom"/>
    </xf>
    <xf numFmtId="49" fontId="118" borderId="4" applyNumberFormat="1" applyFont="1" applyFill="0" applyBorder="1" applyAlignment="1" applyProtection="0">
      <alignment vertical="bottom"/>
    </xf>
    <xf numFmtId="0" fontId="118" borderId="4" applyNumberFormat="0" applyFont="1" applyFill="0" applyBorder="1" applyAlignment="1" applyProtection="0">
      <alignment vertical="bottom"/>
    </xf>
    <xf numFmtId="0" fontId="118" borderId="4" applyNumberFormat="1" applyFont="1" applyFill="0" applyBorder="1" applyAlignment="1" applyProtection="0">
      <alignment horizontal="center" vertical="bottom"/>
    </xf>
    <xf numFmtId="49" fontId="119" borderId="4" applyNumberFormat="1" applyFont="1" applyFill="0" applyBorder="1" applyAlignment="1" applyProtection="0">
      <alignment horizontal="center" vertical="bottom"/>
    </xf>
    <xf numFmtId="0" fontId="118" borderId="4" applyNumberFormat="0" applyFont="1" applyFill="0" applyBorder="1" applyAlignment="1" applyProtection="0">
      <alignment horizontal="left" vertical="bottom"/>
    </xf>
    <xf numFmtId="0" fontId="119" borderId="4" applyNumberFormat="0" applyFont="1" applyFill="0" applyBorder="1" applyAlignment="1" applyProtection="0">
      <alignment horizontal="center" vertical="bottom"/>
    </xf>
    <xf numFmtId="49" fontId="118" borderId="4" applyNumberFormat="1" applyFont="1" applyFill="0" applyBorder="1" applyAlignment="1" applyProtection="0">
      <alignment horizontal="center" vertical="bottom"/>
    </xf>
    <xf numFmtId="59" fontId="119" borderId="4" applyNumberFormat="1" applyFont="1" applyFill="0" applyBorder="1" applyAlignment="1" applyProtection="0">
      <alignment horizontal="center" vertical="bottom"/>
    </xf>
    <xf numFmtId="1" fontId="119" borderId="4" applyNumberFormat="1" applyFont="1" applyFill="0" applyBorder="1" applyAlignment="1" applyProtection="0">
      <alignment horizontal="center" vertical="bottom"/>
    </xf>
    <xf numFmtId="49" fontId="65" fillId="22" borderId="4" applyNumberFormat="1" applyFont="1" applyFill="1" applyBorder="1" applyAlignment="1" applyProtection="0">
      <alignment horizontal="center" vertical="bottom"/>
    </xf>
    <xf numFmtId="0" fontId="65" fillId="22" borderId="4" applyNumberFormat="0" applyFont="1" applyFill="1" applyBorder="1" applyAlignment="1" applyProtection="0">
      <alignment horizontal="center" vertical="bottom"/>
    </xf>
    <xf numFmtId="1" fontId="65" borderId="4" applyNumberFormat="1" applyFont="1" applyFill="0" applyBorder="1" applyAlignment="1" applyProtection="0">
      <alignment horizontal="center" vertical="bottom"/>
    </xf>
    <xf numFmtId="0" fontId="52" borderId="4" applyNumberFormat="0" applyFont="1" applyFill="0" applyBorder="1" applyAlignment="1" applyProtection="0">
      <alignment horizontal="center" vertical="bottom"/>
    </xf>
    <xf numFmtId="49" fontId="65" fillId="4" borderId="4" applyNumberFormat="1" applyFont="1" applyFill="1" applyBorder="1" applyAlignment="1" applyProtection="0">
      <alignment horizontal="center" vertical="bottom" wrapText="1"/>
    </xf>
    <xf numFmtId="0" fontId="65" fillId="4" borderId="5" applyNumberFormat="1" applyFont="1" applyFill="1" applyBorder="1" applyAlignment="1" applyProtection="0">
      <alignment horizontal="left" vertical="bottom"/>
    </xf>
    <xf numFmtId="0" fontId="65" fillId="4" borderId="5" applyNumberFormat="0" applyFont="1" applyFill="1" applyBorder="1" applyAlignment="1" applyProtection="0">
      <alignment horizontal="left" vertical="bottom"/>
    </xf>
    <xf numFmtId="0" fontId="52" borderId="5" applyNumberFormat="0" applyFont="1" applyFill="0" applyBorder="1" applyAlignment="1" applyProtection="0">
      <alignment horizontal="center" vertical="bottom"/>
    </xf>
    <xf numFmtId="0" fontId="65" fillId="4" borderId="7" applyNumberFormat="1" applyFont="1" applyFill="1" applyBorder="1" applyAlignment="1" applyProtection="0">
      <alignment horizontal="left" vertical="bottom"/>
    </xf>
    <xf numFmtId="0" fontId="65" fillId="4" borderId="7" applyNumberFormat="0" applyFont="1" applyFill="1" applyBorder="1" applyAlignment="1" applyProtection="0">
      <alignment horizontal="left" vertical="bottom"/>
    </xf>
    <xf numFmtId="49" fontId="65" borderId="7" applyNumberFormat="1" applyFont="1" applyFill="0" applyBorder="1" applyAlignment="1" applyProtection="0">
      <alignment horizontal="left" vertical="bottom"/>
    </xf>
    <xf numFmtId="0" fontId="52" borderId="7" applyNumberFormat="0" applyFont="1" applyFill="0" applyBorder="1" applyAlignment="1" applyProtection="0">
      <alignment horizontal="center" vertical="bottom"/>
    </xf>
    <xf numFmtId="2" fontId="0" borderId="4" applyNumberFormat="1" applyFont="1" applyFill="0" applyBorder="1" applyAlignment="1" applyProtection="0">
      <alignment vertical="bottom"/>
    </xf>
    <xf numFmtId="2" fontId="51" borderId="4" applyNumberFormat="1" applyFont="1" applyFill="0" applyBorder="1" applyAlignment="1" applyProtection="0">
      <alignment horizontal="center" vertical="bottom"/>
    </xf>
    <xf numFmtId="2" fontId="65" borderId="4" applyNumberFormat="1" applyFont="1" applyFill="0" applyBorder="1" applyAlignment="1" applyProtection="0">
      <alignment horizontal="center" vertical="bottom"/>
    </xf>
    <xf numFmtId="2" fontId="69" borderId="4" applyNumberFormat="1" applyFont="1" applyFill="0" applyBorder="1" applyAlignment="1" applyProtection="0">
      <alignment horizontal="center" vertical="bottom"/>
    </xf>
    <xf numFmtId="2" fontId="65" fillId="25" borderId="4" applyNumberFormat="1" applyFont="1" applyFill="1" applyBorder="1" applyAlignment="1" applyProtection="0">
      <alignment horizontal="center" vertical="bottom"/>
    </xf>
    <xf numFmtId="2" fontId="65" fillId="9" borderId="4" applyNumberFormat="1" applyFont="1" applyFill="1" applyBorder="1" applyAlignment="1" applyProtection="0">
      <alignment horizontal="center" vertical="bottom"/>
    </xf>
    <xf numFmtId="49" fontId="65" fillId="9" borderId="4" applyNumberFormat="1" applyFont="1" applyFill="1" applyBorder="1" applyAlignment="1" applyProtection="0">
      <alignment horizontal="center" vertical="bottom"/>
    </xf>
    <xf numFmtId="0" fontId="65" fillId="25" borderId="4" applyNumberFormat="1" applyFont="1" applyFill="1" applyBorder="1" applyAlignment="1" applyProtection="0">
      <alignment horizontal="center" vertical="bottom"/>
    </xf>
    <xf numFmtId="0" fontId="65" fillId="9" borderId="4" applyNumberFormat="0" applyFont="1" applyFill="1" applyBorder="1" applyAlignment="1" applyProtection="0">
      <alignment horizontal="center" vertical="bottom"/>
    </xf>
    <xf numFmtId="0" fontId="69" borderId="4" applyNumberFormat="1" applyFont="1" applyFill="0" applyBorder="1" applyAlignment="1" applyProtection="0">
      <alignment horizontal="center" vertical="bottom"/>
    </xf>
    <xf numFmtId="49" fontId="65" borderId="4" applyNumberFormat="1" applyFont="1" applyFill="0" applyBorder="1" applyAlignment="1" applyProtection="0">
      <alignment horizontal="right" vertical="bottom"/>
    </xf>
    <xf numFmtId="0" fontId="120" borderId="4" applyNumberFormat="0" applyFont="1" applyFill="0" applyBorder="1" applyAlignment="1" applyProtection="0">
      <alignment vertical="bottom"/>
    </xf>
    <xf numFmtId="0" fontId="120" borderId="4" applyNumberFormat="1" applyFont="1" applyFill="0" applyBorder="1" applyAlignment="1" applyProtection="0">
      <alignment horizontal="center" vertical="bottom"/>
    </xf>
    <xf numFmtId="49" fontId="69" borderId="4" applyNumberFormat="1" applyFont="1" applyFill="0" applyBorder="1" applyAlignment="1" applyProtection="0">
      <alignment horizontal="left" vertical="bottom"/>
    </xf>
    <xf numFmtId="49" fontId="65" fillId="4" borderId="4" applyNumberFormat="1" applyFont="1" applyFill="1" applyBorder="1" applyAlignment="1" applyProtection="0">
      <alignment horizontal="left" vertical="bottom" wrapText="1"/>
    </xf>
    <xf numFmtId="49" fontId="0" fillId="9" borderId="4" applyNumberFormat="1" applyFont="1" applyFill="1" applyBorder="1" applyAlignment="1" applyProtection="0">
      <alignment vertical="bottom"/>
    </xf>
    <xf numFmtId="14" fontId="65" borderId="4" applyNumberFormat="1" applyFont="1" applyFill="0" applyBorder="1" applyAlignment="1" applyProtection="0">
      <alignment horizontal="left" vertical="bottom"/>
    </xf>
    <xf numFmtId="49" fontId="69" fillId="14" borderId="4" applyNumberFormat="1" applyFont="1" applyFill="1" applyBorder="1" applyAlignment="1" applyProtection="0">
      <alignment horizontal="center" vertical="bottom"/>
    </xf>
    <xf numFmtId="59" fontId="69" fillId="9" borderId="4" applyNumberFormat="1" applyFont="1" applyFill="1" applyBorder="1" applyAlignment="1" applyProtection="0">
      <alignment horizontal="center" vertical="bottom"/>
    </xf>
    <xf numFmtId="0" fontId="65" fillId="4" borderId="4" applyNumberFormat="0" applyFont="1" applyFill="1" applyBorder="1" applyAlignment="1" applyProtection="0">
      <alignment horizontal="center" vertical="bottom" wrapText="1"/>
    </xf>
    <xf numFmtId="0" fontId="63" fillId="4" borderId="2" applyNumberFormat="0" applyFont="1" applyFill="1" applyBorder="1" applyAlignment="1" applyProtection="0">
      <alignment horizontal="left" vertical="bottom"/>
    </xf>
    <xf numFmtId="0" fontId="65" fillId="4" borderId="9" applyNumberFormat="0" applyFont="1" applyFill="1" applyBorder="1" applyAlignment="1" applyProtection="0">
      <alignment horizontal="left" vertical="bottom"/>
    </xf>
    <xf numFmtId="0" fontId="65" borderId="9" applyNumberFormat="0" applyFont="1" applyFill="0" applyBorder="1" applyAlignment="1" applyProtection="0">
      <alignment horizontal="left" vertical="bottom"/>
    </xf>
    <xf numFmtId="0" fontId="65" borderId="9" applyNumberFormat="0" applyFont="1" applyFill="0" applyBorder="1" applyAlignment="1" applyProtection="0">
      <alignment horizontal="center" vertical="bottom"/>
    </xf>
    <xf numFmtId="0" fontId="69" borderId="9" applyNumberFormat="0" applyFont="1" applyFill="0" applyBorder="1" applyAlignment="1" applyProtection="0">
      <alignment horizontal="left" vertical="bottom"/>
    </xf>
    <xf numFmtId="49" fontId="65" borderId="9" applyNumberFormat="1" applyFont="1" applyFill="0" applyBorder="1" applyAlignment="1" applyProtection="0">
      <alignment horizontal="center" vertical="bottom"/>
    </xf>
    <xf numFmtId="0" fontId="65" fillId="4" borderId="9" applyNumberFormat="0" applyFont="1" applyFill="1" applyBorder="1" applyAlignment="1" applyProtection="0">
      <alignment horizontal="left" vertical="bottom" wrapText="1"/>
    </xf>
    <xf numFmtId="0" fontId="65" fillId="4" borderId="9" applyNumberFormat="0" applyFont="1" applyFill="1" applyBorder="1" applyAlignment="1" applyProtection="0">
      <alignment horizontal="center" vertical="bottom" wrapText="1"/>
    </xf>
    <xf numFmtId="0" fontId="69" borderId="9" applyNumberFormat="0" applyFont="1" applyFill="0" applyBorder="1" applyAlignment="1" applyProtection="0">
      <alignment horizontal="center" vertical="bottom"/>
    </xf>
    <xf numFmtId="0" fontId="119" borderId="9" applyNumberFormat="0" applyFont="1" applyFill="0" applyBorder="1" applyAlignment="1" applyProtection="0">
      <alignment horizontal="center" vertical="bottom"/>
    </xf>
    <xf numFmtId="0" fontId="118" borderId="2" applyNumberFormat="0" applyFont="1" applyFill="0" applyBorder="1" applyAlignment="1" applyProtection="0">
      <alignment vertical="bottom"/>
    </xf>
    <xf numFmtId="0" fontId="121" fillId="6" borderId="63" applyNumberFormat="0" applyFont="1" applyFill="1" applyBorder="1" applyAlignment="1" applyProtection="0">
      <alignment vertical="center" wrapText="1"/>
    </xf>
    <xf numFmtId="49" fontId="0" fillId="6" borderId="64" applyNumberFormat="1" applyFont="1" applyFill="1" applyBorder="1" applyAlignment="1" applyProtection="0">
      <alignment vertical="center" wrapText="1"/>
    </xf>
    <xf numFmtId="49" fontId="69" fillId="6" borderId="4" applyNumberFormat="1" applyFont="1" applyFill="1" applyBorder="1" applyAlignment="1" applyProtection="0">
      <alignment horizontal="left" vertical="top"/>
    </xf>
    <xf numFmtId="0" fontId="69" fillId="6" borderId="4" applyNumberFormat="0" applyFont="1" applyFill="1" applyBorder="1" applyAlignment="1" applyProtection="0">
      <alignment horizontal="left" vertical="top"/>
    </xf>
    <xf numFmtId="49" fontId="69" fillId="6" borderId="5" applyNumberFormat="1" applyFont="1" applyFill="1" applyBorder="1" applyAlignment="1" applyProtection="0">
      <alignment horizontal="left" vertical="top"/>
    </xf>
    <xf numFmtId="49" fontId="52" fillId="6" borderId="5" applyNumberFormat="1" applyFont="1" applyFill="1" applyBorder="1" applyAlignment="1" applyProtection="0">
      <alignment horizontal="left" vertical="top"/>
    </xf>
    <xf numFmtId="49" fontId="69" fillId="6" borderId="5" applyNumberFormat="1" applyFont="1" applyFill="1" applyBorder="1" applyAlignment="1" applyProtection="0">
      <alignment horizontal="center" vertical="top" wrapText="1"/>
    </xf>
    <xf numFmtId="49" fontId="69" fillId="6" borderId="5" applyNumberFormat="1" applyFont="1" applyFill="1" applyBorder="1" applyAlignment="1" applyProtection="0">
      <alignment horizontal="left" vertical="top" wrapText="1"/>
    </xf>
    <xf numFmtId="49" fontId="69" fillId="6" borderId="4" applyNumberFormat="1" applyFont="1" applyFill="1" applyBorder="1" applyAlignment="1" applyProtection="0">
      <alignment horizontal="center" vertical="top" wrapText="1"/>
    </xf>
    <xf numFmtId="49" fontId="65" fillId="6" borderId="4" applyNumberFormat="1" applyFont="1" applyFill="1" applyBorder="1" applyAlignment="1" applyProtection="0">
      <alignment horizontal="center" vertical="top"/>
    </xf>
    <xf numFmtId="49" fontId="65" fillId="6" borderId="4" applyNumberFormat="1" applyFont="1" applyFill="1" applyBorder="1" applyAlignment="1" applyProtection="0">
      <alignment horizontal="center" vertical="top" wrapText="1"/>
    </xf>
    <xf numFmtId="0" fontId="63" fillId="4" borderId="25" applyNumberFormat="1" applyFont="1" applyFill="1" applyBorder="1" applyAlignment="1" applyProtection="0">
      <alignment horizontal="left" vertical="bottom"/>
    </xf>
    <xf numFmtId="0" fontId="69" borderId="52" applyNumberFormat="1" applyFont="1" applyFill="0" applyBorder="1" applyAlignment="1" applyProtection="0">
      <alignment horizontal="left" vertical="bottom"/>
    </xf>
    <xf numFmtId="49" fontId="52" borderId="7" applyNumberFormat="1" applyFont="1" applyFill="0" applyBorder="1" applyAlignment="1" applyProtection="0">
      <alignment horizontal="left" vertical="bottom"/>
    </xf>
    <xf numFmtId="49" fontId="69" borderId="7" applyNumberFormat="1" applyFont="1" applyFill="0" applyBorder="1" applyAlignment="1" applyProtection="0">
      <alignment horizontal="left" vertical="bottom"/>
    </xf>
    <xf numFmtId="0" fontId="69" fillId="25" borderId="4" applyNumberFormat="0" applyFont="1" applyFill="1" applyBorder="1" applyAlignment="1" applyProtection="0">
      <alignment horizontal="center" vertical="bottom"/>
    </xf>
    <xf numFmtId="0" fontId="65" fillId="6" borderId="4" applyNumberFormat="0" applyFont="1" applyFill="1" applyBorder="1" applyAlignment="1" applyProtection="0">
      <alignment horizontal="center" vertical="bottom"/>
    </xf>
    <xf numFmtId="49" fontId="65" fillId="6" borderId="4" applyNumberFormat="1" applyFont="1" applyFill="1" applyBorder="1" applyAlignment="1" applyProtection="0">
      <alignment horizontal="center" vertical="bottom"/>
    </xf>
    <xf numFmtId="49" fontId="65" fillId="4" borderId="7" applyNumberFormat="1" applyFont="1" applyFill="1" applyBorder="1" applyAlignment="1" applyProtection="0">
      <alignment horizontal="left" vertical="bottom" wrapText="1"/>
    </xf>
    <xf numFmtId="0" fontId="65" fillId="4" borderId="7" applyNumberFormat="0" applyFont="1" applyFill="1" applyBorder="1" applyAlignment="1" applyProtection="0">
      <alignment horizontal="left" vertical="bottom" wrapText="1"/>
    </xf>
    <xf numFmtId="0" fontId="69" borderId="7" applyNumberFormat="1" applyFont="1" applyFill="0" applyBorder="1" applyAlignment="1" applyProtection="0">
      <alignment horizontal="center" vertical="bottom"/>
    </xf>
    <xf numFmtId="49" fontId="52" borderId="4" applyNumberFormat="1" applyFont="1" applyFill="0" applyBorder="1" applyAlignment="1" applyProtection="0">
      <alignment horizontal="left" vertical="bottom"/>
    </xf>
    <xf numFmtId="49" fontId="69" borderId="4" applyNumberFormat="1" applyFont="1" applyFill="0" applyBorder="1" applyAlignment="1" applyProtection="0">
      <alignment vertical="bottom"/>
    </xf>
    <xf numFmtId="0" fontId="65" fillId="4" borderId="4" applyNumberFormat="0" applyFont="1" applyFill="1" applyBorder="1" applyAlignment="1" applyProtection="0">
      <alignment horizontal="left" vertical="bottom" wrapText="1"/>
    </xf>
    <xf numFmtId="59" fontId="69" fillId="22" borderId="4" applyNumberFormat="1" applyFont="1" applyFill="1" applyBorder="1" applyAlignment="1" applyProtection="0">
      <alignment horizontal="center" vertical="bottom"/>
    </xf>
    <xf numFmtId="61" fontId="65" borderId="4" applyNumberFormat="1" applyFont="1" applyFill="0" applyBorder="1" applyAlignment="1" applyProtection="0">
      <alignment horizontal="center" vertical="bottom"/>
    </xf>
    <xf numFmtId="49" fontId="69" fillId="25" borderId="4" applyNumberFormat="1" applyFont="1" applyFill="1" applyBorder="1" applyAlignment="1" applyProtection="0">
      <alignment horizontal="center" vertical="bottom"/>
    </xf>
    <xf numFmtId="0" fontId="65" fillId="25" borderId="4" applyNumberFormat="0" applyFont="1" applyFill="1" applyBorder="1" applyAlignment="1" applyProtection="0">
      <alignment horizontal="center" vertical="bottom"/>
    </xf>
    <xf numFmtId="0" fontId="121" fillId="4" borderId="2" applyNumberFormat="0" applyFont="1" applyFill="1" applyBorder="1" applyAlignment="1" applyProtection="0">
      <alignment vertical="bottom"/>
    </xf>
    <xf numFmtId="0" fontId="69" borderId="9" applyNumberFormat="0" applyFont="1" applyFill="0" applyBorder="1" applyAlignment="1" applyProtection="0">
      <alignment vertical="bottom"/>
    </xf>
    <xf numFmtId="0" fontId="0" fillId="6" borderId="64" applyNumberFormat="0" applyFont="1" applyFill="1" applyBorder="1" applyAlignment="1" applyProtection="0">
      <alignment vertical="center" wrapText="1"/>
    </xf>
    <xf numFmtId="49" fontId="52" fillId="6" borderId="4" applyNumberFormat="1" applyFont="1" applyFill="1" applyBorder="1" applyAlignment="1" applyProtection="0">
      <alignment horizontal="left" vertical="top"/>
    </xf>
    <xf numFmtId="49" fontId="69" fillId="6" borderId="4" applyNumberFormat="1" applyFont="1" applyFill="1" applyBorder="1" applyAlignment="1" applyProtection="0">
      <alignment horizontal="left" vertical="top" wrapText="1"/>
    </xf>
    <xf numFmtId="49" fontId="69" fillId="26" borderId="4" applyNumberFormat="1" applyFont="1" applyFill="1" applyBorder="1" applyAlignment="1" applyProtection="0">
      <alignment horizontal="center" vertical="top" wrapText="1"/>
    </xf>
    <xf numFmtId="0" fontId="121" fillId="4" borderId="25" applyNumberFormat="0" applyFont="1" applyFill="1" applyBorder="1" applyAlignment="1" applyProtection="0">
      <alignment vertical="bottom"/>
    </xf>
    <xf numFmtId="0" fontId="0" borderId="52" applyNumberFormat="0" applyFont="1" applyFill="0" applyBorder="1" applyAlignment="1" applyProtection="0">
      <alignment vertical="bottom"/>
    </xf>
    <xf numFmtId="49" fontId="69" fillId="4" borderId="4" applyNumberFormat="1" applyFont="1" applyFill="1" applyBorder="1" applyAlignment="1" applyProtection="0">
      <alignment horizontal="left" vertical="bottom"/>
    </xf>
    <xf numFmtId="0" fontId="69" fillId="4" borderId="4" applyNumberFormat="0" applyFont="1" applyFill="1" applyBorder="1" applyAlignment="1" applyProtection="0">
      <alignment horizontal="left" vertical="bottom"/>
    </xf>
    <xf numFmtId="0" fontId="52" borderId="4" applyNumberFormat="0" applyFont="1" applyFill="0" applyBorder="1" applyAlignment="1" applyProtection="0">
      <alignment horizontal="left" vertical="bottom"/>
    </xf>
    <xf numFmtId="59" fontId="69" borderId="4" applyNumberFormat="1" applyFont="1" applyFill="0" applyBorder="1" applyAlignment="1" applyProtection="0">
      <alignment vertical="bottom"/>
    </xf>
    <xf numFmtId="0" fontId="69" fillId="25" borderId="4" applyNumberFormat="0" applyFont="1" applyFill="1" applyBorder="1" applyAlignment="1" applyProtection="0">
      <alignment vertical="bottom"/>
    </xf>
    <xf numFmtId="49" fontId="65" fillId="25" borderId="4" applyNumberFormat="1" applyFont="1" applyFill="1" applyBorder="1" applyAlignment="1" applyProtection="0">
      <alignment horizontal="center" vertical="bottom"/>
    </xf>
    <xf numFmtId="0" fontId="0" fillId="25" borderId="4" applyNumberFormat="0" applyFont="1" applyFill="1" applyBorder="1" applyAlignment="1" applyProtection="0">
      <alignment vertical="bottom"/>
    </xf>
    <xf numFmtId="0" fontId="69" borderId="4" applyNumberFormat="0" applyFont="1" applyFill="0" applyBorder="1" applyAlignment="1" applyProtection="0">
      <alignment vertical="bottom"/>
    </xf>
    <xf numFmtId="49" fontId="122" fillId="6" borderId="4" applyNumberFormat="1" applyFont="1" applyFill="1" applyBorder="1" applyAlignment="1" applyProtection="0">
      <alignment horizontal="center" vertical="bottom"/>
    </xf>
    <xf numFmtId="0" fontId="69" borderId="1" applyNumberFormat="0" applyFont="1" applyFill="0" applyBorder="1" applyAlignment="1" applyProtection="0">
      <alignment horizontal="left" vertical="bottom"/>
    </xf>
    <xf numFmtId="0" fontId="65" fillId="4" borderId="15" applyNumberFormat="0" applyFont="1" applyFill="1" applyBorder="1" applyAlignment="1" applyProtection="0">
      <alignment horizontal="left" vertical="bottom"/>
    </xf>
    <xf numFmtId="0" fontId="52" borderId="15" applyNumberFormat="0" applyFont="1" applyFill="0" applyBorder="1" applyAlignment="1" applyProtection="0">
      <alignment horizontal="left" vertical="bottom"/>
    </xf>
    <xf numFmtId="0" fontId="69" borderId="15" applyNumberFormat="0" applyFont="1" applyFill="0" applyBorder="1" applyAlignment="1" applyProtection="0">
      <alignment horizontal="center" vertical="bottom"/>
    </xf>
    <xf numFmtId="0" fontId="122" borderId="18" applyNumberFormat="0" applyFont="1" applyFill="0" applyBorder="1" applyAlignment="1" applyProtection="0">
      <alignment horizontal="center" vertical="bottom"/>
    </xf>
    <xf numFmtId="0" fontId="65" borderId="19" applyNumberFormat="0" applyFont="1" applyFill="0" applyBorder="1" applyAlignment="1" applyProtection="0">
      <alignment horizontal="left" vertical="bottom"/>
    </xf>
    <xf numFmtId="49" fontId="65" borderId="15" applyNumberFormat="1" applyFont="1" applyFill="0" applyBorder="1" applyAlignment="1" applyProtection="0">
      <alignment horizontal="center" vertical="bottom"/>
    </xf>
    <xf numFmtId="0" fontId="65" fillId="4" borderId="15" applyNumberFormat="0" applyFont="1" applyFill="1" applyBorder="1" applyAlignment="1" applyProtection="0">
      <alignment horizontal="center" vertical="bottom" wrapText="1"/>
    </xf>
    <xf numFmtId="49" fontId="62" fillId="4" borderId="2" applyNumberFormat="1" applyFont="1" applyFill="1" applyBorder="1" applyAlignment="1" applyProtection="0">
      <alignment horizontal="left" vertical="bottom" wrapText="1"/>
    </xf>
    <xf numFmtId="0" fontId="62" fillId="4" borderId="2" applyNumberFormat="0" applyFont="1" applyFill="1" applyBorder="1" applyAlignment="1" applyProtection="0">
      <alignment horizontal="left" vertical="bottom" wrapText="1"/>
    </xf>
    <xf numFmtId="0" fontId="0" borderId="65" applyNumberFormat="0" applyFont="1" applyFill="0" applyBorder="1" applyAlignment="1" applyProtection="0">
      <alignment vertical="bottom"/>
    </xf>
    <xf numFmtId="49" fontId="65" fillId="20" borderId="4" applyNumberFormat="1" applyFont="1" applyFill="1" applyBorder="1" applyAlignment="1" applyProtection="0">
      <alignment horizontal="left" vertical="bottom"/>
    </xf>
    <xf numFmtId="59" fontId="69" fillId="10" borderId="4" applyNumberFormat="1" applyFont="1" applyFill="1" applyBorder="1" applyAlignment="1" applyProtection="0">
      <alignment horizontal="left" vertical="bottom"/>
    </xf>
    <xf numFmtId="0" fontId="69" fillId="14" borderId="4" applyNumberFormat="1" applyFont="1" applyFill="1" applyBorder="1" applyAlignment="1" applyProtection="0">
      <alignment horizontal="left" vertical="bottom"/>
    </xf>
    <xf numFmtId="0" fontId="63" fillId="14" borderId="4" applyNumberFormat="1" applyFont="1" applyFill="1" applyBorder="1" applyAlignment="1" applyProtection="0">
      <alignment horizontal="center" vertical="bottom"/>
    </xf>
    <xf numFmtId="0" fontId="65" fillId="14" borderId="4" applyNumberFormat="1" applyFont="1" applyFill="1" applyBorder="1" applyAlignment="1" applyProtection="0">
      <alignment horizontal="center" vertical="bottom"/>
    </xf>
    <xf numFmtId="0" fontId="65" fillId="14" borderId="4" applyNumberFormat="1" applyFont="1" applyFill="1" applyBorder="1" applyAlignment="1" applyProtection="0">
      <alignment horizontal="left" vertical="bottom"/>
    </xf>
    <xf numFmtId="49" fontId="65" fillId="14" borderId="4" applyNumberFormat="1" applyFont="1" applyFill="1" applyBorder="1" applyAlignment="1" applyProtection="0">
      <alignment horizontal="left" vertical="bottom"/>
    </xf>
    <xf numFmtId="59" fontId="69" fillId="14" borderId="4" applyNumberFormat="1" applyFont="1" applyFill="1" applyBorder="1" applyAlignment="1" applyProtection="0">
      <alignment horizontal="left" vertical="bottom"/>
    </xf>
    <xf numFmtId="49" fontId="69" fillId="14" borderId="4" applyNumberFormat="1" applyFont="1" applyFill="1" applyBorder="1" applyAlignment="1" applyProtection="0">
      <alignment horizontal="left" vertical="bottom"/>
    </xf>
    <xf numFmtId="59" fontId="69" borderId="4" applyNumberFormat="1" applyFont="1" applyFill="0" applyBorder="1" applyAlignment="1" applyProtection="0">
      <alignment horizontal="left" vertical="bottom"/>
    </xf>
    <xf numFmtId="59" fontId="65" fillId="20" borderId="4" applyNumberFormat="1" applyFont="1" applyFill="1" applyBorder="1" applyAlignment="1" applyProtection="0">
      <alignment horizontal="left" vertical="bottom"/>
    </xf>
    <xf numFmtId="0" fontId="0" borderId="15" applyNumberFormat="0" applyFont="1" applyFill="0" applyBorder="1" applyAlignment="1" applyProtection="0">
      <alignment horizontal="center" vertical="bottom"/>
    </xf>
    <xf numFmtId="0" fontId="65" borderId="2" applyNumberFormat="0" applyFont="1" applyFill="0" applyBorder="1" applyAlignment="1" applyProtection="0">
      <alignment horizontal="center" vertical="bottom"/>
    </xf>
    <xf numFmtId="49" fontId="123" fillId="20" borderId="4" applyNumberFormat="1" applyFont="1" applyFill="1" applyBorder="1" applyAlignment="1" applyProtection="0">
      <alignment horizontal="center" vertical="top" wrapText="1"/>
    </xf>
    <xf numFmtId="49" fontId="65" fillId="4" borderId="4" applyNumberFormat="1" applyFont="1" applyFill="1" applyBorder="1" applyAlignment="1" applyProtection="0">
      <alignment horizontal="center" vertical="bottom"/>
    </xf>
    <xf numFmtId="49" fontId="69" borderId="6" applyNumberFormat="1" applyFont="1" applyFill="0" applyBorder="1" applyAlignment="1" applyProtection="0">
      <alignment vertical="bottom"/>
    </xf>
    <xf numFmtId="49" fontId="69" borderId="14" applyNumberFormat="1" applyFont="1" applyFill="0" applyBorder="1" applyAlignment="1" applyProtection="0">
      <alignment vertical="bottom"/>
    </xf>
    <xf numFmtId="49" fontId="69" borderId="4" applyNumberFormat="1" applyFont="1" applyFill="0" applyBorder="1" applyAlignment="1" applyProtection="0">
      <alignment horizontal="left" vertical="bottom" wrapText="1"/>
    </xf>
    <xf numFmtId="0" fontId="0" borderId="34" applyNumberFormat="0" applyFont="1" applyFill="0" applyBorder="1" applyAlignment="1" applyProtection="0">
      <alignment vertical="bottom"/>
    </xf>
    <xf numFmtId="49" fontId="0" borderId="66" applyNumberFormat="1" applyFont="1" applyFill="0" applyBorder="1" applyAlignment="1" applyProtection="0">
      <alignment vertical="bottom"/>
    </xf>
    <xf numFmtId="49" fontId="65" fillId="10" borderId="4" applyNumberFormat="1" applyFont="1" applyFill="1" applyBorder="1" applyAlignment="1" applyProtection="0">
      <alignment horizontal="center" vertical="bottom"/>
    </xf>
    <xf numFmtId="49" fontId="65" fillId="10" borderId="4" applyNumberFormat="1" applyFont="1" applyFill="1" applyBorder="1" applyAlignment="1" applyProtection="0">
      <alignment horizontal="left" vertical="bottom"/>
    </xf>
    <xf numFmtId="0" fontId="65" fillId="10" borderId="4" applyNumberFormat="0" applyFont="1" applyFill="1" applyBorder="1" applyAlignment="1" applyProtection="0">
      <alignment horizontal="center" vertical="bottom"/>
    </xf>
    <xf numFmtId="59" fontId="69" fillId="10" borderId="4" applyNumberFormat="1" applyFont="1" applyFill="1" applyBorder="1" applyAlignment="1" applyProtection="0">
      <alignment horizontal="center" vertical="bottom"/>
    </xf>
    <xf numFmtId="49" fontId="69" fillId="10" borderId="4" applyNumberFormat="1" applyFont="1" applyFill="1" applyBorder="1" applyAlignment="1" applyProtection="0">
      <alignment horizontal="center" vertical="bottom"/>
    </xf>
    <xf numFmtId="49" fontId="0" fillId="10" borderId="67" applyNumberFormat="1" applyFont="1" applyFill="1" applyBorder="1" applyAlignment="1" applyProtection="0">
      <alignment vertical="bottom"/>
    </xf>
    <xf numFmtId="49" fontId="0" borderId="68" applyNumberFormat="1" applyFont="1" applyFill="0" applyBorder="1" applyAlignment="1" applyProtection="0">
      <alignment vertical="bottom"/>
    </xf>
    <xf numFmtId="49" fontId="19" borderId="9" applyNumberFormat="1" applyFont="1" applyFill="0" applyBorder="1" applyAlignment="1" applyProtection="0">
      <alignment vertical="bottom"/>
    </xf>
    <xf numFmtId="0" fontId="69" fillId="18" borderId="4" applyNumberFormat="1" applyFont="1" applyFill="1" applyBorder="1" applyAlignment="1" applyProtection="0">
      <alignment horizontal="left" vertical="bottom"/>
    </xf>
    <xf numFmtId="0" fontId="63" fillId="18" borderId="4" applyNumberFormat="1" applyFont="1" applyFill="1" applyBorder="1" applyAlignment="1" applyProtection="0">
      <alignment horizontal="center" vertical="bottom"/>
    </xf>
    <xf numFmtId="0" fontId="65" fillId="18" borderId="4" applyNumberFormat="1" applyFont="1" applyFill="1" applyBorder="1" applyAlignment="1" applyProtection="0">
      <alignment horizontal="center" vertical="bottom"/>
    </xf>
    <xf numFmtId="49" fontId="65" fillId="18" borderId="4" applyNumberFormat="1" applyFont="1" applyFill="1" applyBorder="1" applyAlignment="1" applyProtection="0">
      <alignment horizontal="left" vertical="bottom"/>
    </xf>
    <xf numFmtId="0" fontId="65" fillId="18" borderId="4" applyNumberFormat="1" applyFont="1" applyFill="1" applyBorder="1" applyAlignment="1" applyProtection="0">
      <alignment horizontal="left" vertical="bottom"/>
    </xf>
    <xf numFmtId="59" fontId="69" fillId="18" borderId="4" applyNumberFormat="1" applyFont="1" applyFill="1" applyBorder="1" applyAlignment="1" applyProtection="0">
      <alignment horizontal="left" vertical="bottom"/>
    </xf>
    <xf numFmtId="49" fontId="69" fillId="18" borderId="4" applyNumberFormat="1" applyFont="1" applyFill="1" applyBorder="1" applyAlignment="1" applyProtection="0">
      <alignment horizontal="left" vertical="bottom"/>
    </xf>
    <xf numFmtId="0" fontId="0" borderId="6" applyNumberFormat="0" applyFont="1" applyFill="0" applyBorder="1" applyAlignment="1" applyProtection="0">
      <alignment horizontal="left" vertical="bottom"/>
    </xf>
    <xf numFmtId="49" fontId="124" fillId="18" borderId="4" applyNumberFormat="1" applyFont="1" applyFill="1" applyBorder="1" applyAlignment="1" applyProtection="0">
      <alignment horizontal="left" vertical="bottom"/>
    </xf>
    <xf numFmtId="0" fontId="65" fillId="18" borderId="4" applyNumberFormat="0" applyFont="1" applyFill="1" applyBorder="1" applyAlignment="1" applyProtection="0">
      <alignment horizontal="left" vertical="bottom"/>
    </xf>
    <xf numFmtId="0" fontId="0" borderId="15" applyNumberFormat="0" applyFont="1" applyFill="0" applyBorder="1" applyAlignment="1" applyProtection="0">
      <alignment horizontal="left" vertical="bottom"/>
    </xf>
    <xf numFmtId="0" fontId="0" borderId="1" applyNumberFormat="0" applyFont="1" applyFill="0" applyBorder="1" applyAlignment="1" applyProtection="0">
      <alignment horizontal="left" vertical="bottom"/>
    </xf>
    <xf numFmtId="0" fontId="69" borderId="8" applyNumberFormat="0" applyFont="1" applyFill="0" applyBorder="1" applyAlignment="1" applyProtection="0">
      <alignment horizontal="left" vertical="bottom"/>
    </xf>
    <xf numFmtId="0" fontId="63" fillId="4" borderId="9" applyNumberFormat="0" applyFont="1" applyFill="1" applyBorder="1" applyAlignment="1" applyProtection="0">
      <alignment horizontal="center" vertical="bottom"/>
    </xf>
    <xf numFmtId="0" fontId="65" fillId="4" borderId="9" applyNumberFormat="0" applyFont="1" applyFill="1" applyBorder="1" applyAlignment="1" applyProtection="0">
      <alignment horizontal="center" vertical="bottom"/>
    </xf>
    <xf numFmtId="0" fontId="65" borderId="10" applyNumberFormat="0" applyFont="1" applyFill="0" applyBorder="1" applyAlignment="1" applyProtection="0">
      <alignment horizontal="left" vertical="bottom"/>
    </xf>
    <xf numFmtId="49" fontId="69" fillId="10" borderId="11" applyNumberFormat="1" applyFont="1" applyFill="1" applyBorder="1" applyAlignment="1" applyProtection="0">
      <alignment horizontal="left" vertical="bottom"/>
    </xf>
    <xf numFmtId="0" fontId="69" fillId="10" borderId="39" applyNumberFormat="0" applyFont="1" applyFill="1" applyBorder="1" applyAlignment="1" applyProtection="0">
      <alignment horizontal="left" vertical="bottom"/>
    </xf>
    <xf numFmtId="0" fontId="69" fillId="10" borderId="12" applyNumberFormat="0" applyFont="1" applyFill="1" applyBorder="1" applyAlignment="1" applyProtection="0">
      <alignment horizontal="left" vertical="bottom"/>
    </xf>
    <xf numFmtId="49" fontId="103" fillId="4" borderId="2" applyNumberFormat="1" applyFont="1" applyFill="1" applyBorder="1" applyAlignment="1" applyProtection="0">
      <alignment horizontal="left" vertical="bottom" wrapText="1"/>
    </xf>
    <xf numFmtId="0" fontId="103" fillId="4" borderId="2" applyNumberFormat="0" applyFont="1" applyFill="1" applyBorder="1" applyAlignment="1" applyProtection="0">
      <alignment horizontal="left" vertical="bottom" wrapText="1"/>
    </xf>
    <xf numFmtId="0" fontId="125" fillId="4" borderId="3" applyNumberFormat="0" applyFont="1" applyFill="1" applyBorder="1" applyAlignment="1" applyProtection="0">
      <alignment vertical="center" wrapText="1"/>
    </xf>
    <xf numFmtId="49" fontId="124" fillId="20" borderId="4" applyNumberFormat="1" applyFont="1" applyFill="1" applyBorder="1" applyAlignment="1" applyProtection="0">
      <alignment horizontal="left" vertical="top" wrapText="1"/>
    </xf>
    <xf numFmtId="49" fontId="126" fillId="20" borderId="4" applyNumberFormat="1" applyFont="1" applyFill="1" applyBorder="1" applyAlignment="1" applyProtection="0">
      <alignment horizontal="left" vertical="top" wrapText="1"/>
    </xf>
    <xf numFmtId="49" fontId="124" fillId="20" borderId="4" applyNumberFormat="1" applyFont="1" applyFill="1" applyBorder="1" applyAlignment="1" applyProtection="0">
      <alignment horizontal="left" vertical="top"/>
    </xf>
    <xf numFmtId="49" fontId="124" fillId="20" borderId="4" applyNumberFormat="1" applyFont="1" applyFill="1" applyBorder="1" applyAlignment="1" applyProtection="0">
      <alignment horizontal="center" vertical="top" wrapText="1"/>
    </xf>
    <xf numFmtId="0" fontId="63" fillId="22" borderId="4" applyNumberFormat="1" applyFont="1" applyFill="1" applyBorder="1" applyAlignment="1" applyProtection="0">
      <alignment horizontal="center" vertical="bottom"/>
    </xf>
    <xf numFmtId="0" fontId="122" fillId="22" borderId="4" applyNumberFormat="1" applyFont="1" applyFill="1" applyBorder="1" applyAlignment="1" applyProtection="0">
      <alignment horizontal="center" vertical="bottom"/>
    </xf>
    <xf numFmtId="0" fontId="65" fillId="14" borderId="4" applyNumberFormat="0" applyFont="1" applyFill="1" applyBorder="1" applyAlignment="1" applyProtection="0">
      <alignment horizontal="left" vertical="bottom"/>
    </xf>
    <xf numFmtId="59" fontId="69" fillId="14" borderId="4" applyNumberFormat="1" applyFont="1" applyFill="1" applyBorder="1" applyAlignment="1" applyProtection="0">
      <alignment horizontal="center" vertical="bottom"/>
    </xf>
    <xf numFmtId="49" fontId="40" borderId="2" applyNumberFormat="1" applyFont="1" applyFill="0" applyBorder="1" applyAlignment="1" applyProtection="0">
      <alignment vertical="bottom"/>
    </xf>
    <xf numFmtId="0" fontId="69" fillId="13" borderId="4" applyNumberFormat="1" applyFont="1" applyFill="1" applyBorder="1" applyAlignment="1" applyProtection="0">
      <alignment horizontal="left" vertical="bottom"/>
    </xf>
    <xf numFmtId="0" fontId="63" fillId="13" borderId="4" applyNumberFormat="1" applyFont="1" applyFill="1" applyBorder="1" applyAlignment="1" applyProtection="0">
      <alignment horizontal="center" vertical="bottom"/>
    </xf>
    <xf numFmtId="0" fontId="65" fillId="13" borderId="4" applyNumberFormat="1" applyFont="1" applyFill="1" applyBorder="1" applyAlignment="1" applyProtection="0">
      <alignment horizontal="center" vertical="bottom"/>
    </xf>
    <xf numFmtId="49" fontId="65" fillId="13" borderId="4" applyNumberFormat="1" applyFont="1" applyFill="1" applyBorder="1" applyAlignment="1" applyProtection="0">
      <alignment horizontal="left" vertical="bottom"/>
    </xf>
    <xf numFmtId="49" fontId="65" fillId="13" borderId="4" applyNumberFormat="1" applyFont="1" applyFill="1" applyBorder="1" applyAlignment="1" applyProtection="0">
      <alignment horizontal="center" vertical="bottom"/>
    </xf>
    <xf numFmtId="0" fontId="65" fillId="13" borderId="4" applyNumberFormat="0" applyFont="1" applyFill="1" applyBorder="1" applyAlignment="1" applyProtection="0">
      <alignment horizontal="center" vertical="bottom"/>
    </xf>
    <xf numFmtId="59" fontId="69" fillId="13" borderId="4" applyNumberFormat="1" applyFont="1" applyFill="1" applyBorder="1" applyAlignment="1" applyProtection="0">
      <alignment horizontal="center" vertical="bottom"/>
    </xf>
    <xf numFmtId="49" fontId="69" fillId="13" borderId="4" applyNumberFormat="1" applyFont="1" applyFill="1" applyBorder="1" applyAlignment="1" applyProtection="0">
      <alignment horizontal="left" vertical="bottom"/>
    </xf>
    <xf numFmtId="0" fontId="0" applyNumberFormat="1" applyFont="1" applyFill="0" applyBorder="0" applyAlignment="1" applyProtection="0">
      <alignment vertical="bottom"/>
    </xf>
    <xf numFmtId="49" fontId="73" borderId="1" applyNumberFormat="1" applyFont="1" applyFill="0" applyBorder="1" applyAlignment="1" applyProtection="0">
      <alignment horizontal="left" vertical="bottom"/>
    </xf>
    <xf numFmtId="0" fontId="73" borderId="1" applyNumberFormat="0" applyFont="1" applyFill="0" applyBorder="1" applyAlignment="1" applyProtection="0">
      <alignment horizontal="left" vertical="bottom"/>
    </xf>
    <xf numFmtId="0" fontId="127" borderId="2" applyNumberFormat="0" applyFont="1" applyFill="0" applyBorder="1" applyAlignment="1" applyProtection="0">
      <alignment horizontal="left" vertical="bottom"/>
    </xf>
    <xf numFmtId="0" fontId="73" borderId="2" applyNumberFormat="0" applyFont="1" applyFill="0" applyBorder="1" applyAlignment="1" applyProtection="0">
      <alignment horizontal="left" vertical="bottom"/>
    </xf>
    <xf numFmtId="0" fontId="0" borderId="4" applyNumberFormat="1" applyFont="1" applyFill="0" applyBorder="1" applyAlignment="1" applyProtection="0">
      <alignment vertical="bottom"/>
    </xf>
    <xf numFmtId="49" fontId="7" fillId="4" borderId="4" applyNumberFormat="1" applyFont="1" applyFill="1" applyBorder="1" applyAlignment="1" applyProtection="0">
      <alignment horizontal="left" vertical="center"/>
    </xf>
    <xf numFmtId="0" fontId="6" fillId="4" borderId="4" applyNumberFormat="1" applyFont="1" applyFill="1" applyBorder="1" applyAlignment="1" applyProtection="0">
      <alignment horizontal="left" vertical="center"/>
    </xf>
    <xf numFmtId="49" fontId="6" fillId="4" borderId="4" applyNumberFormat="1" applyFont="1" applyFill="1" applyBorder="1" applyAlignment="1" applyProtection="0">
      <alignment horizontal="left" vertical="center"/>
    </xf>
    <xf numFmtId="0" fontId="0" borderId="69" applyNumberFormat="1" applyFont="1" applyFill="0" applyBorder="1" applyAlignment="1" applyProtection="0">
      <alignment vertical="bottom"/>
    </xf>
    <xf numFmtId="49" fontId="7" fillId="4" borderId="5" applyNumberFormat="1" applyFont="1" applyFill="1" applyBorder="1" applyAlignment="1" applyProtection="0">
      <alignment horizontal="left" vertical="center"/>
    </xf>
    <xf numFmtId="0" fontId="6" fillId="4" borderId="5" applyNumberFormat="1" applyFont="1" applyFill="1" applyBorder="1" applyAlignment="1" applyProtection="0">
      <alignment horizontal="left" vertical="center"/>
    </xf>
    <xf numFmtId="0" fontId="0" borderId="7" applyNumberFormat="1" applyFont="1" applyFill="0" applyBorder="1" applyAlignment="1" applyProtection="0">
      <alignment vertical="bottom"/>
    </xf>
    <xf numFmtId="49" fontId="7" fillId="4" borderId="7" applyNumberFormat="1" applyFont="1" applyFill="1" applyBorder="1" applyAlignment="1" applyProtection="0">
      <alignment horizontal="left" vertical="center"/>
    </xf>
    <xf numFmtId="0" fontId="6" fillId="4" borderId="7" applyNumberFormat="1" applyFont="1" applyFill="1" applyBorder="1" applyAlignment="1" applyProtection="0">
      <alignment horizontal="left" vertical="center"/>
    </xf>
    <xf numFmtId="0" fontId="0" borderId="5" applyNumberFormat="1" applyFont="1" applyFill="0" applyBorder="1" applyAlignment="1" applyProtection="0">
      <alignment vertical="bottom"/>
    </xf>
    <xf numFmtId="49" fontId="6" fillId="4" borderId="5" applyNumberFormat="1" applyFont="1" applyFill="1" applyBorder="1" applyAlignment="1" applyProtection="0">
      <alignment horizontal="left" vertical="center"/>
    </xf>
    <xf numFmtId="14" fontId="7" borderId="4" applyNumberFormat="1" applyFont="1" applyFill="0" applyBorder="1" applyAlignment="1" applyProtection="0">
      <alignment horizontal="left" vertical="bottom"/>
    </xf>
    <xf numFmtId="49" fontId="7" borderId="5" applyNumberFormat="1" applyFont="1" applyFill="0" applyBorder="1" applyAlignment="1" applyProtection="0">
      <alignment horizontal="left" vertical="bottom"/>
    </xf>
    <xf numFmtId="0" fontId="6" borderId="5" applyNumberFormat="1" applyFont="1" applyFill="0" applyBorder="1" applyAlignment="1" applyProtection="0">
      <alignment horizontal="left" vertical="bottom"/>
    </xf>
    <xf numFmtId="0" fontId="6" borderId="7" applyNumberFormat="1" applyFont="1" applyFill="0" applyBorder="1" applyAlignment="1" applyProtection="0">
      <alignment horizontal="left" vertical="bottom"/>
    </xf>
    <xf numFmtId="0" fontId="6" borderId="4" applyNumberFormat="1" applyFont="1" applyFill="0" applyBorder="1" applyAlignment="1" applyProtection="0">
      <alignment horizontal="left" vertical="bottom"/>
    </xf>
    <xf numFmtId="0" fontId="0" borderId="70" applyNumberFormat="0" applyFont="1" applyFill="0" applyBorder="1" applyAlignment="1" applyProtection="0">
      <alignment vertical="bottom"/>
    </xf>
    <xf numFmtId="0" fontId="0" borderId="71" applyNumberFormat="0" applyFont="1" applyFill="0" applyBorder="1" applyAlignment="1" applyProtection="0">
      <alignment vertical="bottom"/>
    </xf>
    <xf numFmtId="49" fontId="53" borderId="4" applyNumberFormat="1" applyFont="1" applyFill="0" applyBorder="1" applyAlignment="1" applyProtection="0">
      <alignment horizontal="left" vertical="bottom"/>
    </xf>
    <xf numFmtId="0" fontId="6" borderId="5" applyNumberFormat="0" applyFont="1" applyFill="0" applyBorder="1" applyAlignment="1" applyProtection="0">
      <alignment horizontal="left" vertical="bottom"/>
    </xf>
    <xf numFmtId="0" fontId="7" borderId="5" applyNumberFormat="0" applyFont="1" applyFill="0" applyBorder="1" applyAlignment="1" applyProtection="0">
      <alignment horizontal="left" vertical="bottom"/>
    </xf>
    <xf numFmtId="14" fontId="7" borderId="5" applyNumberFormat="1" applyFont="1" applyFill="0" applyBorder="1" applyAlignment="1" applyProtection="0">
      <alignment horizontal="left" vertical="bottom"/>
    </xf>
    <xf numFmtId="0" fontId="128" borderId="7" applyNumberFormat="1" applyFont="1" applyFill="0" applyBorder="1" applyAlignment="1" applyProtection="0">
      <alignment vertical="bottom"/>
    </xf>
    <xf numFmtId="0" fontId="0" borderId="72" applyNumberFormat="0" applyFont="1" applyFill="0" applyBorder="1" applyAlignment="1" applyProtection="0">
      <alignment vertical="bottom"/>
    </xf>
    <xf numFmtId="0" fontId="0" borderId="73" applyNumberFormat="0" applyFont="1" applyFill="0" applyBorder="1" applyAlignment="1" applyProtection="0">
      <alignment vertical="bottom"/>
    </xf>
    <xf numFmtId="0" fontId="6" borderId="73" applyNumberFormat="0" applyFont="1" applyFill="0" applyBorder="1" applyAlignment="1" applyProtection="0">
      <alignment horizontal="left" vertical="bottom"/>
    </xf>
    <xf numFmtId="0" fontId="7" borderId="73" applyNumberFormat="0" applyFont="1" applyFill="0" applyBorder="1" applyAlignment="1" applyProtection="0">
      <alignment horizontal="left" vertical="bottom"/>
    </xf>
    <xf numFmtId="14" fontId="7" borderId="73" applyNumberFormat="1" applyFont="1" applyFill="0" applyBorder="1" applyAlignment="1" applyProtection="0">
      <alignment horizontal="left" vertical="bottom"/>
    </xf>
    <xf numFmtId="0" fontId="7" borderId="74" applyNumberFormat="0" applyFont="1" applyFill="0" applyBorder="1" applyAlignment="1" applyProtection="0">
      <alignment horizontal="left" vertical="bottom"/>
    </xf>
    <xf numFmtId="0" fontId="6" borderId="4" applyNumberFormat="0" applyFont="1" applyFill="0" applyBorder="1" applyAlignment="1" applyProtection="0">
      <alignment horizontal="left" vertical="bottom"/>
    </xf>
  </cellXfs>
  <cellStyles count="1">
    <cellStyle name="Normal" xfId="0" builtinId="0"/>
  </cellStyles>
  <dxfs count="214"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548135"/>
      </font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9c0006"/>
      </font>
      <fill>
        <patternFill patternType="solid">
          <fgColor indexed="16"/>
          <bgColor indexed="23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9c0006"/>
      </font>
      <fill>
        <patternFill patternType="solid">
          <fgColor indexed="16"/>
          <bgColor indexed="23"/>
        </patternFill>
      </fill>
    </dxf>
    <dxf>
      <font>
        <color rgb="ff9c0006"/>
      </font>
      <fill>
        <patternFill patternType="solid">
          <fgColor indexed="16"/>
          <bgColor indexed="23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ill>
        <patternFill patternType="solid">
          <fgColor indexed="16"/>
          <bgColor indexed="25"/>
        </patternFill>
      </fill>
    </dxf>
    <dxf>
      <fill>
        <patternFill patternType="solid">
          <fgColor indexed="16"/>
          <bgColor indexed="26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548135"/>
      </font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548135"/>
      </font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ill>
        <patternFill patternType="solid">
          <fgColor indexed="16"/>
          <bgColor indexed="23"/>
        </patternFill>
      </fill>
    </dxf>
    <dxf>
      <font>
        <color rgb="ff9c0006"/>
      </font>
      <fill>
        <patternFill patternType="solid">
          <fgColor indexed="16"/>
          <bgColor indexed="23"/>
        </patternFill>
      </fill>
    </dxf>
    <dxf>
      <font>
        <color rgb="ff548135"/>
      </font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548135"/>
      </font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548135"/>
      </font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548135"/>
      </font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548135"/>
      </font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548135"/>
      </font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548135"/>
      </font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548135"/>
      </font>
    </dxf>
    <dxf>
      <font>
        <color rgb="ff548135"/>
      </font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548135"/>
      </font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548135"/>
      </font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548135"/>
      </font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548135"/>
      </font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548135"/>
      </font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548135"/>
      </font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9c0006"/>
      </font>
      <fill>
        <patternFill patternType="solid">
          <fgColor indexed="16"/>
          <bgColor indexed="23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9c0006"/>
      </font>
      <fill>
        <patternFill patternType="solid">
          <fgColor indexed="16"/>
          <bgColor indexed="23"/>
        </patternFill>
      </fill>
    </dxf>
    <dxf>
      <font>
        <color rgb="ff9c0006"/>
      </font>
      <fill>
        <patternFill patternType="solid">
          <fgColor indexed="16"/>
          <bgColor indexed="23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ont>
        <color rgb="ff000000"/>
      </font>
      <fill>
        <patternFill patternType="solid">
          <fgColor indexed="16"/>
          <bgColor indexed="38"/>
        </patternFill>
      </fill>
    </dxf>
    <dxf>
      <font>
        <color rgb="ff9c57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38"/>
        </patternFill>
      </fill>
    </dxf>
    <dxf>
      <font>
        <color rgb="ff9c57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9c0006"/>
      </font>
      <fill>
        <patternFill patternType="solid">
          <fgColor indexed="16"/>
          <bgColor indexed="23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548135"/>
      </font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548135"/>
      </font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548135"/>
      </font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548135"/>
      </font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548135"/>
      </font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548135"/>
      </font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548135"/>
      </font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548135"/>
      </font>
    </dxf>
    <dxf>
      <font>
        <color rgb="ff9c0006"/>
      </font>
      <fill>
        <patternFill patternType="solid">
          <fgColor indexed="16"/>
          <bgColor indexed="23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548135"/>
      </font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ont>
        <color rgb="ff9c0006"/>
      </font>
      <fill>
        <patternFill patternType="solid">
          <fgColor indexed="16"/>
          <bgColor indexed="23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9c0006"/>
      </font>
      <fill>
        <patternFill patternType="solid">
          <fgColor indexed="16"/>
          <bgColor indexed="23"/>
        </patternFill>
      </fill>
    </dxf>
    <dxf>
      <font>
        <color rgb="ff9c0006"/>
      </font>
      <fill>
        <patternFill patternType="solid">
          <fgColor indexed="16"/>
          <bgColor indexed="23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9c0006"/>
      </font>
      <fill>
        <patternFill patternType="solid">
          <fgColor indexed="16"/>
          <bgColor indexed="23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ont>
        <color rgb="ff9c0006"/>
      </font>
      <fill>
        <patternFill patternType="solid">
          <fgColor indexed="16"/>
          <bgColor indexed="23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ill>
        <patternFill patternType="solid">
          <fgColor indexed="16"/>
          <bgColor indexed="25"/>
        </patternFill>
      </fill>
    </dxf>
    <dxf>
      <fill>
        <patternFill patternType="solid">
          <fgColor indexed="16"/>
          <bgColor indexed="26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ont>
        <color rgb="ff9c0006"/>
      </font>
      <fill>
        <patternFill patternType="solid">
          <fgColor indexed="16"/>
          <bgColor indexed="23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9c0006"/>
      </font>
      <fill>
        <patternFill patternType="solid">
          <fgColor indexed="16"/>
          <bgColor indexed="23"/>
        </patternFill>
      </fill>
    </dxf>
    <dxf>
      <font>
        <color rgb="ff9c0006"/>
      </font>
      <fill>
        <patternFill patternType="solid">
          <fgColor indexed="16"/>
          <bgColor indexed="23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ont>
        <color rgb="ff9c0006"/>
      </font>
      <fill>
        <patternFill patternType="solid">
          <fgColor indexed="16"/>
          <bgColor indexed="23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9c0006"/>
      </font>
      <fill>
        <patternFill patternType="solid">
          <fgColor indexed="16"/>
          <bgColor indexed="23"/>
        </patternFill>
      </fill>
    </dxf>
    <dxf>
      <font>
        <color rgb="ff9c0006"/>
      </font>
      <fill>
        <patternFill patternType="solid">
          <fgColor indexed="16"/>
          <bgColor indexed="23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ont>
        <color rgb="ff9c0006"/>
      </font>
      <fill>
        <patternFill patternType="solid">
          <fgColor indexed="16"/>
          <bgColor indexed="23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ont>
        <color rgb="ff9c0006"/>
      </font>
      <fill>
        <patternFill patternType="solid">
          <fgColor indexed="16"/>
          <bgColor indexed="23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000000"/>
      </font>
      <fill>
        <patternFill patternType="solid">
          <fgColor indexed="16"/>
          <bgColor indexed="27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  <dxf>
      <font>
        <color rgb="ff9c65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fgColor indexed="16"/>
          <bgColor indexed="20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aaaaaa"/>
      <rgbColor rgb="ffffffff"/>
      <rgbColor rgb="ffed7d31"/>
      <rgbColor rgb="ff7f7f7f"/>
      <rgbColor rgb="00000000"/>
      <rgbColor rgb="ffffeb9c"/>
      <rgbColor rgb="ff9c6500"/>
      <rgbColor rgb="ff548135"/>
      <rgbColor rgb="ffc6efce"/>
      <rgbColor rgb="ff006100"/>
      <rgbColor rgb="ff44749f"/>
      <rgbColor rgb="ffffc7ce"/>
      <rgbColor rgb="ff9c0006"/>
      <rgbColor rgb="ff92d050"/>
      <rgbColor rgb="ff737373"/>
      <rgbColor rgb="ffbfbfbf"/>
      <rgbColor rgb="ffcfcfcf"/>
      <rgbColor rgb="ffd8d8d8"/>
      <rgbColor rgb="ffbdd6ee"/>
      <rgbColor rgb="ffdeeaf6"/>
      <rgbColor rgb="ff0563c1"/>
      <rgbColor rgb="ffc5deb5"/>
      <rgbColor rgb="ffb4c6e7"/>
      <rgbColor rgb="ffa9cd90"/>
      <rgbColor rgb="ffffffcc"/>
      <rgbColor rgb="fffff2cb"/>
      <rgbColor rgb="ff8eaadb"/>
      <rgbColor rgb="ff385623"/>
      <rgbColor rgb="ffe2eeda"/>
      <rgbColor rgb="ffb15d24"/>
      <rgbColor rgb="fff2f2f2"/>
      <rgbColor rgb="ffffe598"/>
      <rgbColor rgb="ffbf9000"/>
      <rgbColor rgb="ff00b050"/>
      <rgbColor rgb="ff70ad47"/>
      <rgbColor rgb="ff4472c4"/>
      <rgbColor rgb="ff0070c0"/>
      <rgbColor rgb="ff9c5700"/>
      <rgbColor rgb="ffff0000"/>
      <rgbColor rgb="ffc00000"/>
      <rgbColor rgb="ff00b0f0"/>
      <rgbColor rgb="ffdadada"/>
      <rgbColor rgb="ffffc000"/>
      <rgbColor rgb="ffffff00"/>
      <rgbColor rgb="ff7030a0"/>
      <rgbColor rgb="ffffd965"/>
      <rgbColor rgb="fff4b083"/>
      <rgbColor rgb="ff9900cc"/>
      <rgbColor rgb="ffffcc6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/>
</file>

<file path=xl/drawings/drawing2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/>
</file>

<file path=xl/drawings/drawing3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/>
</file>

<file path=xl/drawings/drawing4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/>
</file>

<file path=xl/drawings/drawing5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/>
</file>

<file path=xl/drawings/drawing6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/>
</file>

<file path=xl/theme/theme1.xml><?xml version="1.0" encoding="utf-8"?>
<a:theme xmlns:a="http://schemas.openxmlformats.org/drawingml/2006/main" xmlns:r="http://schemas.openxmlformats.org/officeDocument/2006/relationships" name="Office 2013 – 2022-Design">
  <a:themeElements>
    <a:clrScheme name="Office 2013 – 2022-Design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2013 – 2022-Design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2013 – 2022-Design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vmlDrawing" Target="../drawings/vmlDrawing5.vml"/><Relationship Id="rId3" Type="http://schemas.openxmlformats.org/officeDocument/2006/relationships/comments" Target="../comments5.xml"/></Relationships>
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vmlDrawing" Target="../drawings/vmlDrawing6.vml"/><Relationship Id="rId3" Type="http://schemas.openxmlformats.org/officeDocument/2006/relationships/comments" Target="../comments6.xml"/></Relationships>
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schlosser2611@web.de" TargetMode="External"/><Relationship Id="rId2" Type="http://schemas.openxmlformats.org/officeDocument/2006/relationships/hyperlink" Target="mailto:thongwas.marschner@googlemail.com" TargetMode="External"/><Relationship Id="rId3" Type="http://schemas.openxmlformats.org/officeDocument/2006/relationships/hyperlink" Target="mailto:kohn.brigitte@gmx.de" TargetMode="External"/><Relationship Id="rId4" Type="http://schemas.openxmlformats.org/officeDocument/2006/relationships/hyperlink" Target="mailto:ismail.armanazi90@gmail.com" TargetMode="External"/><Relationship Id="rId5" Type="http://schemas.openxmlformats.org/officeDocument/2006/relationships/hyperlink" Target="mailto:rico-b@freenet.de" TargetMode="External"/><Relationship Id="rId6" Type="http://schemas.openxmlformats.org/officeDocument/2006/relationships/hyperlink" Target="mailto:muenchner-backkoenig@hotmail.de" TargetMode="External"/><Relationship Id="rId7" Type="http://schemas.openxmlformats.org/officeDocument/2006/relationships/hyperlink" Target="mailto:nataschawarken@web.de" TargetMode="External"/><Relationship Id="rId8" Type="http://schemas.openxmlformats.org/officeDocument/2006/relationships/hyperlink" Target="mailto:ingrid.thimm@t-online.de" TargetMode="External"/><Relationship Id="rId9" Type="http://schemas.openxmlformats.org/officeDocument/2006/relationships/hyperlink" Target="mailto:aliemaksuti@gmail.com" TargetMode="External"/><Relationship Id="rId10" Type="http://schemas.openxmlformats.org/officeDocument/2006/relationships/hyperlink" Target="mailto:mikevoelkle42@yahoo.de" TargetMode="External"/><Relationship Id="rId11" Type="http://schemas.openxmlformats.org/officeDocument/2006/relationships/hyperlink" Target="mailto:uwestach@web.de" TargetMode="External"/><Relationship Id="rId12" Type="http://schemas.openxmlformats.org/officeDocument/2006/relationships/hyperlink" Target="mailto:rico-b@freenet.de" TargetMode="External"/><Relationship Id="rId13" Type="http://schemas.openxmlformats.org/officeDocument/2006/relationships/hyperlink" Target="mailto:giakhanh020608@gmail.com" TargetMode="External"/><Relationship Id="rId14" Type="http://schemas.openxmlformats.org/officeDocument/2006/relationships/hyperlink" Target="mailto:mikevoelkle42@yahoo.de" TargetMode="External"/><Relationship Id="rId15" Type="http://schemas.openxmlformats.org/officeDocument/2006/relationships/hyperlink" Target="mailto:sg.hm@outlook.de" TargetMode="External"/><Relationship Id="rId16" Type="http://schemas.openxmlformats.org/officeDocument/2006/relationships/hyperlink" Target="mailto:tina.siemou@hotmail.de" TargetMode="External"/><Relationship Id="rId17" Type="http://schemas.openxmlformats.org/officeDocument/2006/relationships/hyperlink" Target="mailto:emilia.masca@icloud.com" TargetMode="External"/><Relationship Id="rId18" Type="http://schemas.openxmlformats.org/officeDocument/2006/relationships/hyperlink" Target="mailto:besnik.saiti@gmx.de" TargetMode="External"/><Relationship Id="rId19" Type="http://schemas.openxmlformats.org/officeDocument/2006/relationships/hyperlink" Target="mailto:sibel.arabul@hotmail.de" TargetMode="External"/><Relationship Id="rId20" Type="http://schemas.openxmlformats.org/officeDocument/2006/relationships/hyperlink" Target="mailto:o.dina@yahoo.de" TargetMode="External"/><Relationship Id="rId21" Type="http://schemas.openxmlformats.org/officeDocument/2006/relationships/hyperlink" Target="mailto:o.dina@yahoo.de" TargetMode="External"/><Relationship Id="rId22" Type="http://schemas.openxmlformats.org/officeDocument/2006/relationships/hyperlink" Target="mailto:ardianaozan@gmx.de" TargetMode="External"/><Relationship Id="rId23" Type="http://schemas.openxmlformats.org/officeDocument/2006/relationships/hyperlink" Target="mailto:sivan_o@hotmail.de" TargetMode="External"/><Relationship Id="rId24" Type="http://schemas.openxmlformats.org/officeDocument/2006/relationships/hyperlink" Target="mailto:sivan_o@hotmail.de" TargetMode="External"/><Relationship Id="rId25" Type="http://schemas.openxmlformats.org/officeDocument/2006/relationships/hyperlink" Target="mailto:matthiascicero@gmx.de" TargetMode="External"/><Relationship Id="rId26" Type="http://schemas.openxmlformats.org/officeDocument/2006/relationships/hyperlink" Target="mailto:thekla@klarwein.eu" TargetMode="External"/><Relationship Id="rId27" Type="http://schemas.openxmlformats.org/officeDocument/2006/relationships/hyperlink" Target="mailto:mehdi.m.murad@gmail.com" TargetMode="External"/><Relationship Id="rId28" Type="http://schemas.openxmlformats.org/officeDocument/2006/relationships/hyperlink" Target="mailto:elviramerdanovic@icloud.com" TargetMode="External"/><Relationship Id="rId29" Type="http://schemas.openxmlformats.org/officeDocument/2006/relationships/hyperlink" Target="mailto:mayerhofer-nagler@web.de" TargetMode="External"/><Relationship Id="rId30" Type="http://schemas.openxmlformats.org/officeDocument/2006/relationships/hyperlink" Target="mailto:zorica.veljanoska1@gmail.com" TargetMode="External"/><Relationship Id="rId31" Type="http://schemas.openxmlformats.org/officeDocument/2006/relationships/hyperlink" Target="mailto:m.wraikow@gmail.com" TargetMode="External"/><Relationship Id="rId32" Type="http://schemas.openxmlformats.org/officeDocument/2006/relationships/hyperlink" Target="mailto:sivan_o@hotmail.de" TargetMode="External"/><Relationship Id="rId33" Type="http://schemas.openxmlformats.org/officeDocument/2006/relationships/hyperlink" Target="mailto:aspasiapinertzi@gmail.com" TargetMode="External"/><Relationship Id="rId34" Type="http://schemas.openxmlformats.org/officeDocument/2006/relationships/hyperlink" Target="mailto:mikevoelkle42@yahoo.de" TargetMode="External"/><Relationship Id="rId35" Type="http://schemas.openxmlformats.org/officeDocument/2006/relationships/hyperlink" Target="mailto:Ismeta.hajrovic1701@gmail.com" TargetMode="External"/><Relationship Id="rId36" Type="http://schemas.openxmlformats.org/officeDocument/2006/relationships/hyperlink" Target="mailto:hakimi-lida@hotmail.de" TargetMode="External"/><Relationship Id="rId37" Type="http://schemas.openxmlformats.org/officeDocument/2006/relationships/hyperlink" Target="mailto:binai1980.abdulrahim@gmail.com" TargetMode="External"/><Relationship Id="rId38" Type="http://schemas.openxmlformats.org/officeDocument/2006/relationships/hyperlink" Target="mailto:claudiaagovic@gmail.com" TargetMode="External"/><Relationship Id="rId39" Type="http://schemas.openxmlformats.org/officeDocument/2006/relationships/hyperlink" Target="mailto:mehdi.m.murad@gmail.com" TargetMode="External"/><Relationship Id="rId40" Type="http://schemas.openxmlformats.org/officeDocument/2006/relationships/hyperlink" Target="mailto:giakhanh020608@gmail.com" TargetMode="External"/><Relationship Id="rId41" Type="http://schemas.openxmlformats.org/officeDocument/2006/relationships/hyperlink" Target="mailto:rothchristian@email.de" TargetMode="External"/><Relationship Id="rId42" Type="http://schemas.openxmlformats.org/officeDocument/2006/relationships/hyperlink" Target="mailto:mikevoelkle42@yahoo.de" TargetMode="External"/><Relationship Id="rId43" Type="http://schemas.openxmlformats.org/officeDocument/2006/relationships/hyperlink" Target="mailto:Dariagruzd@web.de" TargetMode="External"/><Relationship Id="rId44" Type="http://schemas.openxmlformats.org/officeDocument/2006/relationships/hyperlink" Target="mailto:Dariagruzd@web.de" TargetMode="External"/><Relationship Id="rId45" Type="http://schemas.openxmlformats.org/officeDocument/2006/relationships/hyperlink" Target="mailto:nataschawarken@web.de" TargetMode="External"/><Relationship Id="rId46" Type="http://schemas.openxmlformats.org/officeDocument/2006/relationships/hyperlink" Target="mailto:sead.krasniqi@gmx.net" TargetMode="External"/><Relationship Id="rId47" Type="http://schemas.openxmlformats.org/officeDocument/2006/relationships/hyperlink" Target="mailto:marco_mandl@web.de" TargetMode="External"/><Relationship Id="rId48" Type="http://schemas.openxmlformats.org/officeDocument/2006/relationships/hyperlink" Target="mailto:Gerhard.stich94@googlemail.com" TargetMode="External"/><Relationship Id="rId49" Type="http://schemas.openxmlformats.org/officeDocument/2006/relationships/hyperlink" Target="mailto:sead.krasniqi@gmx.net" TargetMode="External"/><Relationship Id="rId50" Type="http://schemas.openxmlformats.org/officeDocument/2006/relationships/hyperlink" Target="mailto:k_tilja@icloud.com" TargetMode="External"/><Relationship Id="rId51" Type="http://schemas.openxmlformats.org/officeDocument/2006/relationships/hyperlink" Target="mailto:ghineastefan@yahoo.com" TargetMode="External"/><Relationship Id="rId52" Type="http://schemas.openxmlformats.org/officeDocument/2006/relationships/hyperlink" Target="mailto:sead.krasniqi@gmx.net" TargetMode="External"/><Relationship Id="rId53" Type="http://schemas.openxmlformats.org/officeDocument/2006/relationships/hyperlink" Target="mailto:doni_genta@hotmail.de" TargetMode="External"/><Relationship Id="rId54" Type="http://schemas.openxmlformats.org/officeDocument/2006/relationships/hyperlink" Target="mailto:kabashirinas@hotmail.com" TargetMode="External"/><Relationship Id="rId55" Type="http://schemas.openxmlformats.org/officeDocument/2006/relationships/hyperlink" Target="mailto:besire.ponik1@outlook.de" TargetMode="External"/><Relationship Id="rId56" Type="http://schemas.openxmlformats.org/officeDocument/2006/relationships/hyperlink" Target="mailto:marco_mandl@web.de" TargetMode="External"/><Relationship Id="rId57" Type="http://schemas.openxmlformats.org/officeDocument/2006/relationships/hyperlink" Target="mailto:michael.berner2@web.de" TargetMode="External"/><Relationship Id="rId58" Type="http://schemas.openxmlformats.org/officeDocument/2006/relationships/hyperlink" Target="mailto:adamrene54@gmail.com" TargetMode="External"/><Relationship Id="rId59" Type="http://schemas.openxmlformats.org/officeDocument/2006/relationships/hyperlink" Target="mailto:muenchner-backkoenig@hotmail.de" TargetMode="External"/><Relationship Id="rId60" Type="http://schemas.openxmlformats.org/officeDocument/2006/relationships/hyperlink" Target="mailto:hajariarezoo@gmail.com" TargetMode="External"/><Relationship Id="rId61" Type="http://schemas.openxmlformats.org/officeDocument/2006/relationships/hyperlink" Target="mailto:arezo.eshaqzai@outlook.de" TargetMode="External"/><Relationship Id="rId62" Type="http://schemas.openxmlformats.org/officeDocument/2006/relationships/hyperlink" Target="mailto:memajfloriana@gmail.com" TargetMode="External"/><Relationship Id="rId63" Type="http://schemas.openxmlformats.org/officeDocument/2006/relationships/hyperlink" Target="mailto:hajariarezoo@gmail.com" TargetMode="External"/><Relationship Id="rId64" Type="http://schemas.openxmlformats.org/officeDocument/2006/relationships/hyperlink" Target="mailto:hakimi-lida@hotmail.de" TargetMode="External"/><Relationship Id="rId65" Type="http://schemas.openxmlformats.org/officeDocument/2006/relationships/hyperlink" Target="mailto:ghineastefan@yahoo.com" TargetMode="External"/><Relationship Id="rId66" Type="http://schemas.openxmlformats.org/officeDocument/2006/relationships/hyperlink" Target="mailto:ghineastefan@yahoo.com" TargetMode="External"/><Relationship Id="rId67" Type="http://schemas.openxmlformats.org/officeDocument/2006/relationships/hyperlink" Target="mailto:isetta.cafe@outlook.com" TargetMode="External"/><Relationship Id="rId68" Type="http://schemas.openxmlformats.org/officeDocument/2006/relationships/drawing" Target="../drawings/drawing1.xml"/><Relationship Id="rId69" Type="http://schemas.openxmlformats.org/officeDocument/2006/relationships/vmlDrawing" Target="../drawings/vmlDrawing1.vml"/><Relationship Id="rId70" Type="http://schemas.openxmlformats.org/officeDocument/2006/relationships/comments" Target="../comments1.xml"/></Relationships>
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2.vml"/><Relationship Id="rId3" Type="http://schemas.openxmlformats.org/officeDocument/2006/relationships/comments" Target="../comments2.xml"/></Relationships>
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vmlDrawing" Target="../drawings/vmlDrawing3.vml"/><Relationship Id="rId3" Type="http://schemas.openxmlformats.org/officeDocument/2006/relationships/comments" Target="../comments3.xml"/></Relationships>
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vmlDrawing" Target="../drawings/vmlDrawing4.vml"/><Relationship Id="rId3" Type="http://schemas.openxmlformats.org/officeDocument/2006/relationships/comments" Target="../comments4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 showGridLines="0" defaultGridColor="1"/>
  </sheetViews>
  <sheetFormatPr defaultColWidth="10" defaultRowHeight="13" customHeight="1" outlineLevelRow="0" outlineLevelCol="0"/>
  <cols>
    <col min="1" max="1" width="2" customWidth="1"/>
    <col min="2" max="4" width="30.5547" customWidth="1"/>
  </cols>
  <sheetData>
    <row r="3" ht="50" customHeight="1">
      <c r="B3" t="s" s="1">
        <v>0</v>
      </c>
      <c r="C3"/>
      <c r="D3"/>
    </row>
    <row r="7">
      <c r="B7" t="s" s="2">
        <v>1</v>
      </c>
      <c r="C7" t="s" s="2">
        <v>2</v>
      </c>
      <c r="D7" t="s" s="2">
        <v>3</v>
      </c>
    </row>
    <row r="9">
      <c r="B9" t="s" s="3">
        <v>4</v>
      </c>
      <c r="C9" s="3"/>
      <c r="D9" s="3"/>
    </row>
    <row r="10">
      <c r="B10" s="4"/>
      <c r="C10" t="s" s="4">
        <v>5</v>
      </c>
      <c r="D10" t="s" s="5">
        <v>4</v>
      </c>
    </row>
    <row r="11">
      <c r="B11" t="s" s="3">
        <v>923</v>
      </c>
      <c r="C11" s="3"/>
      <c r="D11" s="3"/>
    </row>
    <row r="12">
      <c r="B12" s="4"/>
      <c r="C12" t="s" s="4">
        <v>5</v>
      </c>
      <c r="D12" t="s" s="5">
        <v>923</v>
      </c>
    </row>
    <row r="13">
      <c r="B13" t="s" s="3">
        <v>1014</v>
      </c>
      <c r="C13" s="3"/>
      <c r="D13" s="3"/>
    </row>
    <row r="14">
      <c r="B14" s="4"/>
      <c r="C14" t="s" s="4">
        <v>5</v>
      </c>
      <c r="D14" t="s" s="5">
        <v>1014</v>
      </c>
    </row>
    <row r="15">
      <c r="B15" t="s" s="3">
        <v>2021</v>
      </c>
      <c r="C15" s="3"/>
      <c r="D15" s="3"/>
    </row>
    <row r="16">
      <c r="B16" s="4"/>
      <c r="C16" t="s" s="4">
        <v>5</v>
      </c>
      <c r="D16" t="s" s="5">
        <v>2021</v>
      </c>
    </row>
    <row r="17">
      <c r="B17" t="s" s="3">
        <v>2092</v>
      </c>
      <c r="C17" s="3"/>
      <c r="D17" s="3"/>
    </row>
    <row r="18">
      <c r="B18" s="4"/>
      <c r="C18" t="s" s="4">
        <v>5</v>
      </c>
      <c r="D18" t="s" s="5">
        <v>2092</v>
      </c>
    </row>
    <row r="19">
      <c r="B19" t="s" s="3">
        <v>2129</v>
      </c>
      <c r="C19" s="3"/>
      <c r="D19" s="3"/>
    </row>
    <row r="20">
      <c r="B20" s="4"/>
      <c r="C20" t="s" s="4">
        <v>5</v>
      </c>
      <c r="D20" t="s" s="5">
        <v>2129</v>
      </c>
    </row>
    <row r="21">
      <c r="B21" t="s" s="3">
        <v>2161</v>
      </c>
      <c r="C21" s="3"/>
      <c r="D21" s="3"/>
    </row>
    <row r="22">
      <c r="B22" s="4"/>
      <c r="C22" t="s" s="4">
        <v>5</v>
      </c>
      <c r="D22" t="s" s="5">
        <v>2161</v>
      </c>
    </row>
    <row r="23">
      <c r="B23" t="s" s="3">
        <v>2769</v>
      </c>
      <c r="C23" s="3"/>
      <c r="D23" s="3"/>
    </row>
    <row r="24">
      <c r="B24" s="4"/>
      <c r="C24" t="s" s="4">
        <v>5</v>
      </c>
      <c r="D24" t="s" s="5">
        <v>2769</v>
      </c>
    </row>
    <row r="25">
      <c r="B25" t="s" s="3">
        <v>2879</v>
      </c>
      <c r="C25" s="3"/>
      <c r="D25" s="3"/>
    </row>
    <row r="26">
      <c r="B26" s="4"/>
      <c r="C26" t="s" s="4">
        <v>5</v>
      </c>
      <c r="D26" t="s" s="5">
        <v>2879</v>
      </c>
    </row>
    <row r="27">
      <c r="B27" t="s" s="3">
        <v>2952</v>
      </c>
      <c r="C27" s="3"/>
      <c r="D27" s="3"/>
    </row>
    <row r="28">
      <c r="B28" s="4"/>
      <c r="C28" t="s" s="4">
        <v>5</v>
      </c>
      <c r="D28" t="s" s="5">
        <v>2952</v>
      </c>
    </row>
    <row r="29">
      <c r="B29" t="s" s="3">
        <v>3236</v>
      </c>
      <c r="C29" s="3"/>
      <c r="D29" s="3"/>
    </row>
    <row r="30">
      <c r="B30" s="4"/>
      <c r="C30" t="s" s="4">
        <v>5</v>
      </c>
      <c r="D30" t="s" s="5">
        <v>3236</v>
      </c>
    </row>
  </sheetData>
  <mergeCells count="1">
    <mergeCell ref="B3:D3"/>
  </mergeCells>
  <hyperlinks>
    <hyperlink ref="D10" location="'Übersicht'!R1C1" tooltip="" display="Übersicht"/>
    <hyperlink ref="D12" location="'Übersicht Indoor'!R1C1" tooltip="" display="Übersicht Indoor"/>
    <hyperlink ref="D14" location="'NE,Schließung, Umbau, Veränd'!R1C1" tooltip="" display="NE,Schließung, Umbau, Veränd"/>
    <hyperlink ref="D16" location="'Stammstreckensperrung'!R1C1" tooltip="" display="Stammstreckensperrung"/>
    <hyperlink ref="D18" location="'Anzahl Filialen'!R1C1" tooltip="" display="Anzahl Filialen"/>
    <hyperlink ref="D20" location="'Lieferanten'!R1C1" tooltip="" display="Lieferanten"/>
    <hyperlink ref="D22" location="'Anstehende Veränderungen'!R1C1" tooltip="" display="Anstehende Veränderungen"/>
    <hyperlink ref="D24" location="'Neueröffnungen'!R1C1" tooltip="" display="Neueröffnungen"/>
    <hyperlink ref="D26" location="'Filialveränderungen'!R1C1" tooltip="" display="Filialveränderungen"/>
    <hyperlink ref="D28" location="'Schließungen_UVM'!R1C1" tooltip="" display="Schließungen_UVM"/>
    <hyperlink ref="D30" location="'Umbauten ab 2012'!R1C1" tooltip="" display="Umbauten ab 2012"/>
  </hyperlinks>
</worksheet>
</file>

<file path=xl/worksheets/sheet10.xml><?xml version="1.0" encoding="utf-8"?>
<worksheet xmlns:r="http://schemas.openxmlformats.org/officeDocument/2006/relationships" xmlns="http://schemas.openxmlformats.org/spreadsheetml/2006/main">
  <dimension ref="A1:S293"/>
  <sheetViews>
    <sheetView workbookViewId="0" showGridLines="0" defaultGridColor="1"/>
  </sheetViews>
  <sheetFormatPr defaultColWidth="10.8333" defaultRowHeight="15" customHeight="1" outlineLevelRow="0" outlineLevelCol="0"/>
  <cols>
    <col min="1" max="1" width="6.85156" style="884" customWidth="1"/>
    <col min="2" max="2" width="6.17188" style="884" customWidth="1"/>
    <col min="3" max="3" width="7.35156" style="884" customWidth="1"/>
    <col min="4" max="4" width="6.67188" style="884" customWidth="1"/>
    <col min="5" max="5" width="19.6719" style="884" customWidth="1"/>
    <col min="6" max="6" width="33.1719" style="884" customWidth="1"/>
    <col min="7" max="7" width="5.5" style="884" customWidth="1"/>
    <col min="8" max="8" width="6" style="884" customWidth="1"/>
    <col min="9" max="9" width="8.17188" style="884" customWidth="1"/>
    <col min="10" max="10" width="18.3516" style="884" customWidth="1"/>
    <col min="11" max="11" width="16.1719" style="884" customWidth="1"/>
    <col min="12" max="12" width="4.67188" style="884" customWidth="1"/>
    <col min="13" max="13" width="7.17188" style="884" customWidth="1"/>
    <col min="14" max="14" width="8.67188" style="884" customWidth="1"/>
    <col min="15" max="15" width="7.5" style="884" customWidth="1"/>
    <col min="16" max="16" width="9.85156" style="884" customWidth="1"/>
    <col min="17" max="19" width="10.8516" style="884" customWidth="1"/>
    <col min="20" max="16384" width="10.8516" style="884" customWidth="1"/>
  </cols>
  <sheetData>
    <row r="1" ht="18.75" customHeight="1">
      <c r="A1" s="311"/>
      <c r="B1" t="s" s="885">
        <v>1015</v>
      </c>
      <c r="C1" s="886"/>
      <c r="D1" s="887"/>
      <c r="E1" s="887"/>
      <c r="F1" s="887"/>
      <c r="G1" s="887"/>
      <c r="H1" s="887"/>
      <c r="I1" s="887"/>
      <c r="J1" s="887"/>
      <c r="K1" s="887"/>
      <c r="L1" s="887"/>
      <c r="M1" s="888"/>
      <c r="N1" s="888"/>
      <c r="O1" s="888"/>
      <c r="P1" s="13"/>
      <c r="Q1" s="12"/>
      <c r="R1" s="12"/>
      <c r="S1" s="12"/>
    </row>
    <row r="2" ht="14" customHeight="1">
      <c r="A2" s="311"/>
      <c r="B2" s="889"/>
      <c r="C2" s="890"/>
      <c r="D2" s="891"/>
      <c r="E2" s="891"/>
      <c r="F2" s="891"/>
      <c r="G2" s="891"/>
      <c r="H2" s="891"/>
      <c r="I2" s="891"/>
      <c r="J2" s="891"/>
      <c r="K2" s="891"/>
      <c r="L2" s="891"/>
      <c r="M2" s="891"/>
      <c r="N2" s="891"/>
      <c r="O2" s="891"/>
      <c r="P2" s="891"/>
      <c r="Q2" s="12"/>
      <c r="R2" s="12"/>
      <c r="S2" s="12"/>
    </row>
    <row r="3" ht="29.25" customHeight="1" hidden="1">
      <c r="A3" s="892"/>
      <c r="B3" t="s" s="893">
        <v>1016</v>
      </c>
      <c r="C3" t="s" s="893">
        <v>9</v>
      </c>
      <c r="D3" t="s" s="894">
        <v>1020</v>
      </c>
      <c r="E3" t="s" s="893">
        <v>1021</v>
      </c>
      <c r="F3" s="895"/>
      <c r="G3" t="s" s="896">
        <v>1022</v>
      </c>
      <c r="H3" t="s" s="896">
        <v>16</v>
      </c>
      <c r="I3" t="s" s="894">
        <v>2880</v>
      </c>
      <c r="J3" t="s" s="897">
        <v>1023</v>
      </c>
      <c r="K3" t="s" s="897">
        <v>1024</v>
      </c>
      <c r="L3" t="s" s="894">
        <v>18</v>
      </c>
      <c r="M3" t="s" s="894">
        <v>1025</v>
      </c>
      <c r="N3" t="s" s="894">
        <v>1026</v>
      </c>
      <c r="O3" t="s" s="894">
        <v>2881</v>
      </c>
      <c r="P3" t="s" s="893">
        <v>2882</v>
      </c>
      <c r="Q3" s="57"/>
      <c r="R3" s="12"/>
      <c r="S3" s="12"/>
    </row>
    <row r="4" ht="9" customHeight="1" hidden="1">
      <c r="A4" s="311"/>
      <c r="B4" s="898">
        <v>2015</v>
      </c>
      <c r="C4" s="899">
        <v>19959</v>
      </c>
      <c r="D4" s="900">
        <v>80538</v>
      </c>
      <c r="E4" t="s" s="901">
        <v>1657</v>
      </c>
      <c r="F4" s="902"/>
      <c r="G4" s="900">
        <v>3</v>
      </c>
      <c r="H4" t="s" s="903">
        <v>1067</v>
      </c>
      <c r="I4" t="s" s="901">
        <v>1070</v>
      </c>
      <c r="J4" t="s" s="904">
        <v>1658</v>
      </c>
      <c r="K4" s="905"/>
      <c r="L4" t="s" s="906">
        <v>52</v>
      </c>
      <c r="M4" s="907">
        <v>42005</v>
      </c>
      <c r="N4" s="907"/>
      <c r="O4" s="907"/>
      <c r="P4" t="s" s="908">
        <v>2267</v>
      </c>
      <c r="Q4" s="57"/>
      <c r="R4" s="12"/>
      <c r="S4" s="12"/>
    </row>
    <row r="5" ht="9" customHeight="1" hidden="1">
      <c r="A5" s="311"/>
      <c r="B5" s="898">
        <v>2015</v>
      </c>
      <c r="C5" s="899">
        <v>14257</v>
      </c>
      <c r="D5" s="900">
        <v>80992</v>
      </c>
      <c r="E5" t="s" s="901">
        <v>1659</v>
      </c>
      <c r="F5" s="901"/>
      <c r="G5" s="900">
        <v>2</v>
      </c>
      <c r="H5" t="s" s="903">
        <v>1117</v>
      </c>
      <c r="I5" t="s" s="901">
        <v>1070</v>
      </c>
      <c r="J5" t="s" s="904">
        <v>1660</v>
      </c>
      <c r="K5" s="905"/>
      <c r="L5" t="s" s="906">
        <v>52</v>
      </c>
      <c r="M5" s="907">
        <v>42015</v>
      </c>
      <c r="N5" s="907"/>
      <c r="O5" s="907"/>
      <c r="P5" t="s" s="906">
        <v>2267</v>
      </c>
      <c r="Q5" s="57"/>
      <c r="R5" s="12"/>
      <c r="S5" s="12"/>
    </row>
    <row r="6" ht="9" customHeight="1" hidden="1">
      <c r="A6" s="311"/>
      <c r="B6" s="898">
        <v>2015</v>
      </c>
      <c r="C6" s="899">
        <v>16964</v>
      </c>
      <c r="D6" s="900">
        <v>80331</v>
      </c>
      <c r="E6" t="s" s="901">
        <v>1112</v>
      </c>
      <c r="F6" s="902"/>
      <c r="G6" s="900">
        <v>6</v>
      </c>
      <c r="H6" t="s" s="903">
        <v>1167</v>
      </c>
      <c r="I6" t="s" s="901">
        <v>1070</v>
      </c>
      <c r="J6" t="s" s="904">
        <v>1661</v>
      </c>
      <c r="K6" s="905"/>
      <c r="L6" t="s" s="906">
        <v>52</v>
      </c>
      <c r="M6" s="907">
        <v>42015</v>
      </c>
      <c r="N6" s="907"/>
      <c r="O6" s="907"/>
      <c r="P6" t="s" s="906">
        <v>2267</v>
      </c>
      <c r="Q6" s="57"/>
      <c r="R6" s="12"/>
      <c r="S6" s="12"/>
    </row>
    <row r="7" ht="9" customHeight="1" hidden="1">
      <c r="A7" s="311"/>
      <c r="B7" s="898">
        <v>2015</v>
      </c>
      <c r="C7" s="899">
        <v>16234</v>
      </c>
      <c r="D7" s="900">
        <v>81371</v>
      </c>
      <c r="E7" t="s" s="901">
        <v>1662</v>
      </c>
      <c r="F7" s="902"/>
      <c r="G7" s="900">
        <v>1</v>
      </c>
      <c r="H7" t="s" s="903">
        <v>50</v>
      </c>
      <c r="I7" t="s" s="901">
        <v>1079</v>
      </c>
      <c r="J7" s="905"/>
      <c r="K7" s="905"/>
      <c r="L7" t="s" s="906">
        <v>70</v>
      </c>
      <c r="M7" s="907"/>
      <c r="N7" s="907">
        <v>42005</v>
      </c>
      <c r="O7" s="907"/>
      <c r="P7" t="s" s="908">
        <v>2267</v>
      </c>
      <c r="Q7" s="57"/>
      <c r="R7" s="12"/>
      <c r="S7" s="12"/>
    </row>
    <row r="8" ht="9" customHeight="1" hidden="1">
      <c r="A8" s="311"/>
      <c r="B8" s="898">
        <v>2015</v>
      </c>
      <c r="C8" s="899">
        <v>14236</v>
      </c>
      <c r="D8" s="900">
        <v>80639</v>
      </c>
      <c r="E8" t="s" s="901">
        <v>1663</v>
      </c>
      <c r="F8" s="902"/>
      <c r="G8" s="900">
        <v>2</v>
      </c>
      <c r="H8" t="s" s="903">
        <v>1117</v>
      </c>
      <c r="I8" t="s" s="901">
        <v>1079</v>
      </c>
      <c r="J8" t="s" s="904">
        <v>1664</v>
      </c>
      <c r="K8" s="905"/>
      <c r="L8" t="s" s="906">
        <v>52</v>
      </c>
      <c r="M8" s="907">
        <v>42064</v>
      </c>
      <c r="N8" s="907"/>
      <c r="O8" s="907"/>
      <c r="P8" t="s" s="906">
        <v>2298</v>
      </c>
      <c r="Q8" s="57"/>
      <c r="R8" s="12"/>
      <c r="S8" s="12"/>
    </row>
    <row r="9" ht="9" customHeight="1" hidden="1">
      <c r="A9" s="311"/>
      <c r="B9" s="898">
        <v>2015</v>
      </c>
      <c r="C9" s="899">
        <v>16966</v>
      </c>
      <c r="D9" s="900">
        <v>81825</v>
      </c>
      <c r="E9" t="s" s="901">
        <v>1665</v>
      </c>
      <c r="F9" s="902"/>
      <c r="G9" s="900">
        <v>6</v>
      </c>
      <c r="H9" t="s" s="903">
        <v>1167</v>
      </c>
      <c r="I9" t="s" s="901">
        <v>1070</v>
      </c>
      <c r="J9" t="s" s="904">
        <v>156</v>
      </c>
      <c r="K9" s="905"/>
      <c r="L9" t="s" s="906">
        <v>52</v>
      </c>
      <c r="M9" s="907">
        <v>42064</v>
      </c>
      <c r="N9" s="907"/>
      <c r="O9" s="907"/>
      <c r="P9" t="s" s="906">
        <v>2298</v>
      </c>
      <c r="Q9" s="57"/>
      <c r="R9" s="12"/>
      <c r="S9" s="12"/>
    </row>
    <row r="10" ht="9" customHeight="1" hidden="1">
      <c r="A10" s="311"/>
      <c r="B10" s="898">
        <v>2015</v>
      </c>
      <c r="C10" s="899">
        <v>14223</v>
      </c>
      <c r="D10" s="900">
        <v>81241</v>
      </c>
      <c r="E10" t="s" s="901">
        <v>1666</v>
      </c>
      <c r="F10" s="902"/>
      <c r="G10" s="900">
        <v>2</v>
      </c>
      <c r="H10" t="s" s="903">
        <v>1117</v>
      </c>
      <c r="I10" t="s" s="901">
        <v>1079</v>
      </c>
      <c r="J10" t="s" s="904">
        <v>1667</v>
      </c>
      <c r="K10" s="905"/>
      <c r="L10" t="s" s="906">
        <v>70</v>
      </c>
      <c r="M10" s="907"/>
      <c r="N10" s="907">
        <v>42064</v>
      </c>
      <c r="O10" s="907"/>
      <c r="P10" t="s" s="906">
        <v>2298</v>
      </c>
      <c r="Q10" s="57"/>
      <c r="R10" s="12"/>
      <c r="S10" s="12"/>
    </row>
    <row r="11" ht="9" customHeight="1" hidden="1">
      <c r="A11" s="311"/>
      <c r="B11" s="898">
        <v>2015</v>
      </c>
      <c r="C11" s="899">
        <v>14196</v>
      </c>
      <c r="D11" s="900">
        <v>81737</v>
      </c>
      <c r="E11" t="s" s="901">
        <v>327</v>
      </c>
      <c r="F11" s="902"/>
      <c r="G11" s="900">
        <v>6</v>
      </c>
      <c r="H11" t="s" s="903">
        <v>1167</v>
      </c>
      <c r="I11" t="s" s="901">
        <v>1070</v>
      </c>
      <c r="J11" s="905"/>
      <c r="K11" s="905"/>
      <c r="L11" t="s" s="906">
        <v>70</v>
      </c>
      <c r="M11" s="907"/>
      <c r="N11" s="907">
        <v>42064</v>
      </c>
      <c r="O11" s="907"/>
      <c r="P11" t="s" s="906">
        <v>2298</v>
      </c>
      <c r="Q11" s="57"/>
      <c r="R11" s="12"/>
      <c r="S11" s="12"/>
    </row>
    <row r="12" ht="9" customHeight="1" hidden="1">
      <c r="A12" s="311"/>
      <c r="B12" s="898">
        <v>2015</v>
      </c>
      <c r="C12" s="909">
        <v>16971</v>
      </c>
      <c r="D12" s="910">
        <v>94327</v>
      </c>
      <c r="E12" t="s" s="911">
        <v>1668</v>
      </c>
      <c r="F12" s="912"/>
      <c r="G12" s="910">
        <v>10</v>
      </c>
      <c r="H12" t="s" s="913">
        <v>166</v>
      </c>
      <c r="I12" t="s" s="911">
        <v>1173</v>
      </c>
      <c r="J12" t="s" s="914">
        <v>1669</v>
      </c>
      <c r="K12" s="915"/>
      <c r="L12" t="s" s="916">
        <v>52</v>
      </c>
      <c r="M12" s="907">
        <v>42095</v>
      </c>
      <c r="N12" s="917"/>
      <c r="O12" s="917"/>
      <c r="P12" t="s" s="906">
        <v>2516</v>
      </c>
      <c r="Q12" s="57"/>
      <c r="R12" s="12"/>
      <c r="S12" s="12"/>
    </row>
    <row r="13" ht="9" customHeight="1" hidden="1">
      <c r="A13" s="311"/>
      <c r="B13" s="898">
        <v>2015</v>
      </c>
      <c r="C13" s="899">
        <v>14431</v>
      </c>
      <c r="D13" s="900">
        <v>85375</v>
      </c>
      <c r="E13" t="s" s="901">
        <v>1670</v>
      </c>
      <c r="F13" s="901"/>
      <c r="G13" s="900">
        <v>2</v>
      </c>
      <c r="H13" t="s" s="903">
        <v>1117</v>
      </c>
      <c r="I13" t="s" s="901">
        <v>1070</v>
      </c>
      <c r="J13" t="s" s="904">
        <v>1671</v>
      </c>
      <c r="K13" s="905"/>
      <c r="L13" t="s" s="906">
        <v>52</v>
      </c>
      <c r="M13" s="907">
        <v>42125</v>
      </c>
      <c r="N13" s="907"/>
      <c r="O13" s="907"/>
      <c r="P13" t="s" s="906">
        <v>1035</v>
      </c>
      <c r="Q13" s="57"/>
      <c r="R13" s="12"/>
      <c r="S13" s="12"/>
    </row>
    <row r="14" ht="9" customHeight="1" hidden="1">
      <c r="A14" s="311"/>
      <c r="B14" s="898">
        <v>2015</v>
      </c>
      <c r="C14" s="899">
        <v>14380</v>
      </c>
      <c r="D14" s="900">
        <v>84032</v>
      </c>
      <c r="E14" t="s" s="901">
        <v>1672</v>
      </c>
      <c r="F14" s="902"/>
      <c r="G14" s="900">
        <v>7</v>
      </c>
      <c r="H14" t="s" s="903">
        <v>1132</v>
      </c>
      <c r="I14" t="s" s="901">
        <v>1070</v>
      </c>
      <c r="J14" t="s" s="904">
        <v>1673</v>
      </c>
      <c r="K14" s="905"/>
      <c r="L14" t="s" s="906">
        <v>52</v>
      </c>
      <c r="M14" s="907">
        <v>42125</v>
      </c>
      <c r="N14" s="907"/>
      <c r="O14" s="907"/>
      <c r="P14" t="s" s="906">
        <v>1035</v>
      </c>
      <c r="Q14" s="57"/>
      <c r="R14" s="12"/>
      <c r="S14" s="12"/>
    </row>
    <row r="15" ht="9" customHeight="1" hidden="1">
      <c r="A15" s="311"/>
      <c r="B15" s="898">
        <v>2015</v>
      </c>
      <c r="C15" s="899">
        <v>14223</v>
      </c>
      <c r="D15" s="900">
        <v>81241</v>
      </c>
      <c r="E15" t="s" s="901">
        <v>1674</v>
      </c>
      <c r="F15" s="902"/>
      <c r="G15" s="900">
        <v>2</v>
      </c>
      <c r="H15" t="s" s="903">
        <v>1117</v>
      </c>
      <c r="I15" t="s" s="901">
        <v>1079</v>
      </c>
      <c r="J15" t="s" s="904">
        <v>1675</v>
      </c>
      <c r="K15" s="905"/>
      <c r="L15" t="s" s="906">
        <v>52</v>
      </c>
      <c r="M15" s="907">
        <v>42156</v>
      </c>
      <c r="N15" s="907"/>
      <c r="O15" s="907"/>
      <c r="P15" t="s" s="906">
        <v>2697</v>
      </c>
      <c r="Q15" s="57"/>
      <c r="R15" s="12"/>
      <c r="S15" s="12"/>
    </row>
    <row r="16" ht="9" customHeight="1" hidden="1">
      <c r="A16" s="311"/>
      <c r="B16" s="898">
        <v>2015</v>
      </c>
      <c r="C16" s="899">
        <v>16965</v>
      </c>
      <c r="D16" s="900">
        <v>82064</v>
      </c>
      <c r="E16" t="s" s="901">
        <v>1676</v>
      </c>
      <c r="F16" s="902"/>
      <c r="G16" s="900">
        <v>1</v>
      </c>
      <c r="H16" t="s" s="903">
        <v>50</v>
      </c>
      <c r="I16" t="s" s="901">
        <v>1070</v>
      </c>
      <c r="J16" t="s" s="904">
        <v>1677</v>
      </c>
      <c r="K16" s="905"/>
      <c r="L16" t="s" s="906">
        <v>52</v>
      </c>
      <c r="M16" s="907">
        <v>42156</v>
      </c>
      <c r="N16" s="907"/>
      <c r="O16" s="907"/>
      <c r="P16" t="s" s="906">
        <v>2697</v>
      </c>
      <c r="Q16" s="57"/>
      <c r="R16" s="12"/>
      <c r="S16" s="12"/>
    </row>
    <row r="17" ht="9" customHeight="1" hidden="1">
      <c r="A17" s="311"/>
      <c r="B17" s="898">
        <v>2015</v>
      </c>
      <c r="C17" s="899">
        <v>13111</v>
      </c>
      <c r="D17" s="900">
        <v>93047</v>
      </c>
      <c r="E17" t="s" s="901">
        <v>1678</v>
      </c>
      <c r="F17" s="901"/>
      <c r="G17" s="900">
        <v>7</v>
      </c>
      <c r="H17" t="s" s="903">
        <v>1132</v>
      </c>
      <c r="I17" t="s" s="901">
        <v>1070</v>
      </c>
      <c r="J17" t="s" s="904">
        <v>1679</v>
      </c>
      <c r="K17" s="905"/>
      <c r="L17" t="s" s="906">
        <v>70</v>
      </c>
      <c r="M17" s="907"/>
      <c r="N17" s="907">
        <v>42166</v>
      </c>
      <c r="O17" s="907"/>
      <c r="P17" t="s" s="906">
        <v>2697</v>
      </c>
      <c r="Q17" s="57"/>
      <c r="R17" s="12"/>
      <c r="S17" s="12"/>
    </row>
    <row r="18" ht="9" customHeight="1" hidden="1">
      <c r="A18" s="311"/>
      <c r="B18" s="898">
        <v>2015</v>
      </c>
      <c r="C18" s="899">
        <v>14437</v>
      </c>
      <c r="D18" s="900">
        <v>85375</v>
      </c>
      <c r="E18" t="s" s="901">
        <v>1680</v>
      </c>
      <c r="F18" s="902"/>
      <c r="G18" s="900">
        <v>2</v>
      </c>
      <c r="H18" t="s" s="903">
        <v>1117</v>
      </c>
      <c r="I18" t="s" s="901">
        <v>1070</v>
      </c>
      <c r="J18" t="s" s="904">
        <v>1681</v>
      </c>
      <c r="K18" s="905"/>
      <c r="L18" t="s" s="906">
        <v>70</v>
      </c>
      <c r="M18" s="907"/>
      <c r="N18" s="907">
        <v>42205</v>
      </c>
      <c r="O18" s="907"/>
      <c r="P18" t="s" s="906">
        <v>2883</v>
      </c>
      <c r="Q18" s="57"/>
      <c r="R18" s="12"/>
      <c r="S18" s="12"/>
    </row>
    <row r="19" ht="9" customHeight="1" hidden="1">
      <c r="A19" s="311"/>
      <c r="B19" s="898">
        <v>2015</v>
      </c>
      <c r="C19" s="899">
        <v>14602</v>
      </c>
      <c r="D19" s="900">
        <v>80799</v>
      </c>
      <c r="E19" t="s" s="901">
        <v>1682</v>
      </c>
      <c r="F19" s="902"/>
      <c r="G19" s="900">
        <v>3</v>
      </c>
      <c r="H19" t="s" s="903">
        <v>1067</v>
      </c>
      <c r="I19" t="s" s="901">
        <v>1070</v>
      </c>
      <c r="J19" t="s" s="904">
        <v>210</v>
      </c>
      <c r="K19" s="905"/>
      <c r="L19" t="s" s="906">
        <v>70</v>
      </c>
      <c r="M19" s="907"/>
      <c r="N19" s="907">
        <v>42217</v>
      </c>
      <c r="O19" s="907"/>
      <c r="P19" t="s" s="906">
        <v>2360</v>
      </c>
      <c r="Q19" s="57"/>
      <c r="R19" s="12"/>
      <c r="S19" s="12"/>
    </row>
    <row r="20" ht="9" customHeight="1" hidden="1">
      <c r="A20" s="311"/>
      <c r="B20" s="898">
        <v>2015</v>
      </c>
      <c r="C20" s="899">
        <v>14140</v>
      </c>
      <c r="D20" s="900">
        <v>93047</v>
      </c>
      <c r="E20" t="s" s="901">
        <v>1683</v>
      </c>
      <c r="F20" s="902"/>
      <c r="G20" s="900">
        <v>7</v>
      </c>
      <c r="H20" t="s" s="903">
        <v>1132</v>
      </c>
      <c r="I20" t="s" s="901">
        <v>1070</v>
      </c>
      <c r="J20" t="s" s="904">
        <v>1679</v>
      </c>
      <c r="K20" s="905"/>
      <c r="L20" t="s" s="906">
        <v>70</v>
      </c>
      <c r="M20" s="907"/>
      <c r="N20" s="907">
        <v>42217</v>
      </c>
      <c r="O20" s="907"/>
      <c r="P20" t="s" s="906">
        <v>2360</v>
      </c>
      <c r="Q20" s="57"/>
      <c r="R20" s="12"/>
      <c r="S20" s="12"/>
    </row>
    <row r="21" ht="9" customHeight="1" hidden="1">
      <c r="A21" s="311"/>
      <c r="B21" s="898">
        <v>2015</v>
      </c>
      <c r="C21" s="899">
        <v>13111</v>
      </c>
      <c r="D21" s="900">
        <v>93047</v>
      </c>
      <c r="E21" t="s" s="901">
        <v>1678</v>
      </c>
      <c r="F21" s="901"/>
      <c r="G21" s="900">
        <v>7</v>
      </c>
      <c r="H21" t="s" s="903">
        <v>1132</v>
      </c>
      <c r="I21" t="s" s="901">
        <v>1070</v>
      </c>
      <c r="J21" t="s" s="904">
        <v>1684</v>
      </c>
      <c r="K21" s="905"/>
      <c r="L21" t="s" s="906">
        <v>52</v>
      </c>
      <c r="M21" s="907">
        <v>42248</v>
      </c>
      <c r="N21" s="907"/>
      <c r="O21" s="907"/>
      <c r="P21" t="s" s="906">
        <v>2183</v>
      </c>
      <c r="Q21" s="57"/>
      <c r="R21" s="12"/>
      <c r="S21" s="12"/>
    </row>
    <row r="22" ht="9" customHeight="1" hidden="1">
      <c r="A22" s="311"/>
      <c r="B22" s="898">
        <v>2015</v>
      </c>
      <c r="C22" s="899">
        <v>14338</v>
      </c>
      <c r="D22" s="900">
        <v>80634</v>
      </c>
      <c r="E22" t="s" s="901">
        <v>1685</v>
      </c>
      <c r="F22" s="901"/>
      <c r="G22" s="900">
        <v>2</v>
      </c>
      <c r="H22" t="s" s="903">
        <v>1117</v>
      </c>
      <c r="I22" t="s" s="901">
        <v>1070</v>
      </c>
      <c r="J22" t="s" s="904">
        <v>1686</v>
      </c>
      <c r="K22" s="905"/>
      <c r="L22" t="s" s="906">
        <v>70</v>
      </c>
      <c r="M22" s="907"/>
      <c r="N22" s="907">
        <v>42248</v>
      </c>
      <c r="O22" s="907"/>
      <c r="P22" t="s" s="906">
        <v>2183</v>
      </c>
      <c r="Q22" s="57"/>
      <c r="R22" s="12"/>
      <c r="S22" s="12"/>
    </row>
    <row r="23" ht="9" customHeight="1" hidden="1">
      <c r="A23" s="311"/>
      <c r="B23" s="898">
        <v>2015</v>
      </c>
      <c r="C23" s="899">
        <v>14223</v>
      </c>
      <c r="D23" s="900">
        <v>81241</v>
      </c>
      <c r="E23" t="s" s="901">
        <v>1674</v>
      </c>
      <c r="F23" s="901"/>
      <c r="G23" s="900">
        <v>2</v>
      </c>
      <c r="H23" t="s" s="903">
        <v>1117</v>
      </c>
      <c r="I23" t="s" s="901">
        <v>1079</v>
      </c>
      <c r="J23" t="s" s="904">
        <v>1675</v>
      </c>
      <c r="K23" s="905"/>
      <c r="L23" t="s" s="906">
        <v>70</v>
      </c>
      <c r="M23" s="907"/>
      <c r="N23" s="907">
        <v>42248</v>
      </c>
      <c r="O23" s="907"/>
      <c r="P23" t="s" s="906">
        <v>2183</v>
      </c>
      <c r="Q23" s="57"/>
      <c r="R23" s="12"/>
      <c r="S23" s="12"/>
    </row>
    <row r="24" ht="9" customHeight="1" hidden="1">
      <c r="A24" s="311"/>
      <c r="B24" s="898">
        <v>2015</v>
      </c>
      <c r="C24" s="918">
        <v>16976</v>
      </c>
      <c r="D24" s="919">
        <v>94405</v>
      </c>
      <c r="E24" t="s" s="920">
        <v>1238</v>
      </c>
      <c r="F24" s="920"/>
      <c r="G24" s="919">
        <v>4</v>
      </c>
      <c r="H24" t="s" s="921">
        <v>166</v>
      </c>
      <c r="I24" t="s" s="920">
        <v>1173</v>
      </c>
      <c r="J24" t="s" s="922">
        <v>1688</v>
      </c>
      <c r="K24" s="923"/>
      <c r="L24" t="s" s="924">
        <v>1687</v>
      </c>
      <c r="M24" s="925"/>
      <c r="N24" s="925"/>
      <c r="O24" s="925">
        <v>42262</v>
      </c>
      <c r="P24" t="s" s="926">
        <v>2183</v>
      </c>
      <c r="Q24" s="57"/>
      <c r="R24" s="12"/>
      <c r="S24" s="12"/>
    </row>
    <row r="25" ht="9" customHeight="1" hidden="1">
      <c r="A25" s="311"/>
      <c r="B25" s="898">
        <v>2015</v>
      </c>
      <c r="C25" s="899">
        <v>14116</v>
      </c>
      <c r="D25" s="900">
        <v>82377</v>
      </c>
      <c r="E25" t="s" s="901">
        <v>1689</v>
      </c>
      <c r="F25" s="901"/>
      <c r="G25" s="900">
        <v>1</v>
      </c>
      <c r="H25" t="s" s="903">
        <v>50</v>
      </c>
      <c r="I25" t="s" s="901">
        <v>1070</v>
      </c>
      <c r="J25" t="s" s="904">
        <v>1690</v>
      </c>
      <c r="K25" s="905"/>
      <c r="L25" t="s" s="906">
        <v>52</v>
      </c>
      <c r="M25" s="907">
        <v>42278</v>
      </c>
      <c r="N25" s="907"/>
      <c r="O25" s="907"/>
      <c r="P25" t="s" s="906">
        <v>2380</v>
      </c>
      <c r="Q25" s="57"/>
      <c r="R25" s="12"/>
      <c r="S25" s="12"/>
    </row>
    <row r="26" ht="9" customHeight="1" hidden="1">
      <c r="A26" s="311"/>
      <c r="B26" s="898">
        <v>2015</v>
      </c>
      <c r="C26" s="899">
        <v>14308</v>
      </c>
      <c r="D26" s="900">
        <v>82110</v>
      </c>
      <c r="E26" t="s" s="901">
        <v>1691</v>
      </c>
      <c r="F26" s="901"/>
      <c r="G26" s="900">
        <v>2</v>
      </c>
      <c r="H26" t="s" s="903">
        <v>1117</v>
      </c>
      <c r="I26" t="s" s="901">
        <v>1070</v>
      </c>
      <c r="J26" t="s" s="904">
        <v>149</v>
      </c>
      <c r="K26" s="905"/>
      <c r="L26" t="s" s="906">
        <v>52</v>
      </c>
      <c r="M26" s="907">
        <v>42278</v>
      </c>
      <c r="N26" s="907"/>
      <c r="O26" s="907"/>
      <c r="P26" t="s" s="906">
        <v>2380</v>
      </c>
      <c r="Q26" s="57"/>
      <c r="R26" s="12"/>
      <c r="S26" s="12"/>
    </row>
    <row r="27" ht="9" customHeight="1" hidden="1">
      <c r="A27" s="311"/>
      <c r="B27" s="898">
        <v>2015</v>
      </c>
      <c r="C27" s="899">
        <v>16634</v>
      </c>
      <c r="D27" s="900">
        <v>81369</v>
      </c>
      <c r="E27" t="s" s="901">
        <v>1692</v>
      </c>
      <c r="F27" s="902"/>
      <c r="G27" s="900">
        <v>1</v>
      </c>
      <c r="H27" t="s" s="903">
        <v>50</v>
      </c>
      <c r="I27" t="s" s="901">
        <v>1070</v>
      </c>
      <c r="J27" t="s" s="904">
        <v>1693</v>
      </c>
      <c r="K27" s="905"/>
      <c r="L27" t="s" s="906">
        <v>70</v>
      </c>
      <c r="M27" s="907"/>
      <c r="N27" s="907">
        <v>42339</v>
      </c>
      <c r="O27" s="907"/>
      <c r="P27" t="s" s="906">
        <v>2405</v>
      </c>
      <c r="Q27" s="57"/>
      <c r="R27" s="12"/>
      <c r="S27" s="12"/>
    </row>
    <row r="28" ht="15.75" customHeight="1" hidden="1">
      <c r="A28" s="311"/>
      <c r="B28" s="898">
        <v>2015</v>
      </c>
      <c r="C28" s="899">
        <v>14380</v>
      </c>
      <c r="D28" s="900">
        <v>84032</v>
      </c>
      <c r="E28" t="s" s="901">
        <v>1672</v>
      </c>
      <c r="F28" s="902"/>
      <c r="G28" s="900">
        <v>7</v>
      </c>
      <c r="H28" t="s" s="903">
        <v>1132</v>
      </c>
      <c r="I28" t="s" s="901">
        <v>1070</v>
      </c>
      <c r="J28" t="s" s="904">
        <v>1694</v>
      </c>
      <c r="K28" s="905"/>
      <c r="L28" t="s" s="906">
        <v>70</v>
      </c>
      <c r="M28" s="907"/>
      <c r="N28" s="907">
        <v>42339</v>
      </c>
      <c r="O28" s="907"/>
      <c r="P28" t="s" s="906">
        <v>2405</v>
      </c>
      <c r="Q28" s="57"/>
      <c r="R28" s="12"/>
      <c r="S28" s="12"/>
    </row>
    <row r="29" ht="15.75" customHeight="1" hidden="1">
      <c r="A29" s="311"/>
      <c r="B29" s="898">
        <v>2016</v>
      </c>
      <c r="C29" s="927">
        <v>14331</v>
      </c>
      <c r="D29" s="900">
        <v>85049</v>
      </c>
      <c r="E29" t="s" s="901">
        <v>1695</v>
      </c>
      <c r="F29" s="902"/>
      <c r="G29" s="900">
        <v>7</v>
      </c>
      <c r="H29" t="s" s="903">
        <v>1132</v>
      </c>
      <c r="I29" t="s" s="901">
        <v>1079</v>
      </c>
      <c r="J29" t="s" s="904">
        <v>1686</v>
      </c>
      <c r="K29" s="905"/>
      <c r="L29" t="s" s="906">
        <v>52</v>
      </c>
      <c r="M29" s="907">
        <v>42370</v>
      </c>
      <c r="N29" s="907"/>
      <c r="O29" s="928"/>
      <c r="P29" t="s" s="906">
        <v>2267</v>
      </c>
      <c r="Q29" s="57"/>
      <c r="R29" s="12"/>
      <c r="S29" s="12"/>
    </row>
    <row r="30" ht="9" customHeight="1" hidden="1">
      <c r="A30" s="311"/>
      <c r="B30" s="898">
        <v>2016</v>
      </c>
      <c r="C30" s="927">
        <v>14338</v>
      </c>
      <c r="D30" s="900">
        <v>80634</v>
      </c>
      <c r="E30" t="s" s="901">
        <v>1596</v>
      </c>
      <c r="F30" s="902"/>
      <c r="G30" s="900">
        <v>2</v>
      </c>
      <c r="H30" t="s" s="903">
        <v>1117</v>
      </c>
      <c r="I30" t="s" s="901">
        <v>1070</v>
      </c>
      <c r="J30" t="s" s="904">
        <v>1664</v>
      </c>
      <c r="K30" s="905"/>
      <c r="L30" t="s" s="906">
        <v>52</v>
      </c>
      <c r="M30" s="907">
        <v>42370</v>
      </c>
      <c r="N30" s="907"/>
      <c r="O30" s="928"/>
      <c r="P30" t="s" s="906">
        <v>2267</v>
      </c>
      <c r="Q30" s="57"/>
      <c r="R30" s="12"/>
      <c r="S30" s="12"/>
    </row>
    <row r="31" ht="9" customHeight="1" hidden="1">
      <c r="A31" s="311"/>
      <c r="B31" s="898">
        <v>2016</v>
      </c>
      <c r="C31" s="927">
        <v>14473</v>
      </c>
      <c r="D31" s="900">
        <v>80538</v>
      </c>
      <c r="E31" t="s" s="901">
        <v>1696</v>
      </c>
      <c r="F31" s="902"/>
      <c r="G31" s="900">
        <v>3</v>
      </c>
      <c r="H31" t="s" s="903">
        <v>1067</v>
      </c>
      <c r="I31" t="s" s="901">
        <v>1070</v>
      </c>
      <c r="J31" t="s" s="904">
        <v>1697</v>
      </c>
      <c r="K31" s="905"/>
      <c r="L31" t="s" s="906">
        <v>52</v>
      </c>
      <c r="M31" s="907">
        <v>42370</v>
      </c>
      <c r="N31" s="907"/>
      <c r="O31" s="907"/>
      <c r="P31" t="s" s="906">
        <v>2267</v>
      </c>
      <c r="Q31" s="57"/>
      <c r="R31" s="12"/>
      <c r="S31" s="12"/>
    </row>
    <row r="32" ht="9" customHeight="1" hidden="1">
      <c r="A32" s="311"/>
      <c r="B32" s="898">
        <v>2016</v>
      </c>
      <c r="C32" s="927">
        <v>14169</v>
      </c>
      <c r="D32" s="900">
        <v>80637</v>
      </c>
      <c r="E32" t="s" s="901">
        <v>1196</v>
      </c>
      <c r="F32" s="902"/>
      <c r="G32" s="900">
        <v>2</v>
      </c>
      <c r="H32" t="s" s="903">
        <v>1117</v>
      </c>
      <c r="I32" t="s" s="901">
        <v>1070</v>
      </c>
      <c r="J32" t="s" s="904">
        <v>1697</v>
      </c>
      <c r="K32" s="905"/>
      <c r="L32" t="s" s="906">
        <v>70</v>
      </c>
      <c r="M32" s="907"/>
      <c r="N32" s="907">
        <v>42370</v>
      </c>
      <c r="O32" s="907"/>
      <c r="P32" t="s" s="906">
        <v>2267</v>
      </c>
      <c r="Q32" s="57"/>
      <c r="R32" s="12"/>
      <c r="S32" s="12"/>
    </row>
    <row r="33" ht="9" customHeight="1" hidden="1">
      <c r="A33" s="311"/>
      <c r="B33" s="898">
        <v>2016</v>
      </c>
      <c r="C33" s="899">
        <v>14380</v>
      </c>
      <c r="D33" s="900">
        <v>84032</v>
      </c>
      <c r="E33" t="s" s="901">
        <v>1672</v>
      </c>
      <c r="F33" s="902"/>
      <c r="G33" s="900">
        <v>1</v>
      </c>
      <c r="H33" t="s" s="903">
        <v>1215</v>
      </c>
      <c r="I33" t="s" s="901">
        <v>1070</v>
      </c>
      <c r="J33" t="s" s="904">
        <v>1698</v>
      </c>
      <c r="K33" s="905"/>
      <c r="L33" t="s" s="906">
        <v>52</v>
      </c>
      <c r="M33" s="907">
        <v>42402</v>
      </c>
      <c r="N33" s="907"/>
      <c r="O33" s="907"/>
      <c r="P33" t="s" s="906">
        <v>2289</v>
      </c>
      <c r="Q33" s="57"/>
      <c r="R33" s="12"/>
      <c r="S33" s="12"/>
    </row>
    <row r="34" ht="9" customHeight="1" hidden="1">
      <c r="A34" s="311"/>
      <c r="B34" s="898">
        <v>2016</v>
      </c>
      <c r="C34" s="899">
        <v>15576</v>
      </c>
      <c r="D34" s="900">
        <v>80796</v>
      </c>
      <c r="E34" t="s" s="901">
        <v>1699</v>
      </c>
      <c r="F34" s="902"/>
      <c r="G34" s="900">
        <v>1</v>
      </c>
      <c r="H34" t="s" s="903">
        <v>1215</v>
      </c>
      <c r="I34" t="s" s="901">
        <v>1070</v>
      </c>
      <c r="J34" t="s" s="904">
        <v>210</v>
      </c>
      <c r="K34" s="905"/>
      <c r="L34" t="s" s="906">
        <v>52</v>
      </c>
      <c r="M34" s="907">
        <v>42430</v>
      </c>
      <c r="N34" s="907"/>
      <c r="O34" s="907"/>
      <c r="P34" t="s" s="906">
        <v>2298</v>
      </c>
      <c r="Q34" s="57"/>
      <c r="R34" s="12"/>
      <c r="S34" s="12"/>
    </row>
    <row r="35" ht="9" customHeight="1" hidden="1">
      <c r="A35" s="311"/>
      <c r="B35" s="898">
        <v>2016</v>
      </c>
      <c r="C35" s="899">
        <v>14022</v>
      </c>
      <c r="D35" s="900">
        <v>83707</v>
      </c>
      <c r="E35" t="s" s="901">
        <v>1700</v>
      </c>
      <c r="F35" s="902"/>
      <c r="G35" s="900">
        <v>1</v>
      </c>
      <c r="H35" t="s" s="903">
        <v>1215</v>
      </c>
      <c r="I35" t="s" s="901">
        <v>1070</v>
      </c>
      <c r="J35" t="s" s="904">
        <v>1701</v>
      </c>
      <c r="K35" s="905"/>
      <c r="L35" t="s" s="906">
        <v>52</v>
      </c>
      <c r="M35" s="907">
        <v>42430</v>
      </c>
      <c r="N35" s="907"/>
      <c r="O35" s="907"/>
      <c r="P35" t="s" s="906">
        <v>2298</v>
      </c>
      <c r="Q35" s="57"/>
      <c r="R35" s="12"/>
      <c r="S35" s="12"/>
    </row>
    <row r="36" ht="9" customHeight="1" hidden="1">
      <c r="A36" s="311"/>
      <c r="B36" s="898">
        <v>2016</v>
      </c>
      <c r="C36" s="899">
        <v>14454</v>
      </c>
      <c r="D36" s="900">
        <v>81667</v>
      </c>
      <c r="E36" t="s" s="901">
        <v>1702</v>
      </c>
      <c r="F36" s="902"/>
      <c r="G36" s="900">
        <v>1</v>
      </c>
      <c r="H36" t="s" s="903">
        <v>166</v>
      </c>
      <c r="I36" t="s" s="901">
        <v>1070</v>
      </c>
      <c r="J36" t="s" s="904">
        <v>1703</v>
      </c>
      <c r="K36" s="905"/>
      <c r="L36" t="s" s="906">
        <v>70</v>
      </c>
      <c r="M36" s="907"/>
      <c r="N36" s="907">
        <v>42481</v>
      </c>
      <c r="O36" s="907"/>
      <c r="P36" t="s" s="906">
        <v>2516</v>
      </c>
      <c r="Q36" s="57"/>
      <c r="R36" s="12"/>
      <c r="S36" s="12"/>
    </row>
    <row r="37" ht="9" customHeight="1" hidden="1">
      <c r="A37" s="311"/>
      <c r="B37" s="898">
        <v>2016</v>
      </c>
      <c r="C37" s="918">
        <v>16976</v>
      </c>
      <c r="D37" s="919">
        <v>94405</v>
      </c>
      <c r="E37" t="s" s="920">
        <v>1238</v>
      </c>
      <c r="F37" s="920"/>
      <c r="G37" s="919">
        <v>5</v>
      </c>
      <c r="H37" t="s" s="921">
        <v>1226</v>
      </c>
      <c r="I37" t="s" s="920">
        <v>1173</v>
      </c>
      <c r="J37" t="s" s="922">
        <v>1704</v>
      </c>
      <c r="K37" s="923"/>
      <c r="L37" t="s" s="906">
        <v>70</v>
      </c>
      <c r="M37" s="925"/>
      <c r="N37" s="925">
        <v>42520</v>
      </c>
      <c r="O37" s="925"/>
      <c r="P37" t="s" s="926">
        <v>1035</v>
      </c>
      <c r="Q37" s="57"/>
      <c r="R37" s="12"/>
      <c r="S37" s="12"/>
    </row>
    <row r="38" ht="9" customHeight="1" hidden="1">
      <c r="A38" s="311"/>
      <c r="B38" s="898">
        <v>2016</v>
      </c>
      <c r="C38" s="899">
        <v>16634</v>
      </c>
      <c r="D38" s="900">
        <v>81369</v>
      </c>
      <c r="E38" t="s" s="901">
        <v>1692</v>
      </c>
      <c r="F38" s="902"/>
      <c r="G38" s="900">
        <v>1</v>
      </c>
      <c r="H38" t="s" s="903">
        <v>50</v>
      </c>
      <c r="I38" t="s" s="901">
        <v>1070</v>
      </c>
      <c r="J38" t="s" s="904">
        <v>1661</v>
      </c>
      <c r="K38" s="905"/>
      <c r="L38" t="s" s="906">
        <v>52</v>
      </c>
      <c r="M38" s="907">
        <v>42522</v>
      </c>
      <c r="N38" s="907"/>
      <c r="O38" s="907"/>
      <c r="P38" t="s" s="906">
        <v>2697</v>
      </c>
      <c r="Q38" s="57"/>
      <c r="R38" s="12"/>
      <c r="S38" s="12"/>
    </row>
    <row r="39" ht="9" customHeight="1" hidden="1">
      <c r="A39" s="311"/>
      <c r="B39" s="898">
        <v>2016</v>
      </c>
      <c r="C39" s="899">
        <v>14457</v>
      </c>
      <c r="D39" s="900">
        <v>85435</v>
      </c>
      <c r="E39" t="s" s="901">
        <v>1705</v>
      </c>
      <c r="F39" s="902"/>
      <c r="G39" s="900">
        <v>8</v>
      </c>
      <c r="H39" t="s" s="903">
        <v>1206</v>
      </c>
      <c r="I39" t="s" s="901">
        <v>1070</v>
      </c>
      <c r="J39" t="s" s="904">
        <v>1706</v>
      </c>
      <c r="K39" s="905"/>
      <c r="L39" t="s" s="906">
        <v>70</v>
      </c>
      <c r="M39" s="907"/>
      <c r="N39" s="907">
        <v>42583</v>
      </c>
      <c r="O39" s="907"/>
      <c r="P39" t="s" s="906">
        <v>2360</v>
      </c>
      <c r="Q39" s="57"/>
      <c r="R39" s="12"/>
      <c r="S39" s="12"/>
    </row>
    <row r="40" ht="9" customHeight="1" hidden="1">
      <c r="A40" s="311"/>
      <c r="B40" s="898">
        <v>2016</v>
      </c>
      <c r="C40" s="899">
        <v>16102</v>
      </c>
      <c r="D40" s="900">
        <v>81925</v>
      </c>
      <c r="E40" t="s" s="901">
        <v>1707</v>
      </c>
      <c r="F40" s="902"/>
      <c r="G40" s="900">
        <v>3</v>
      </c>
      <c r="H40" t="s" s="903">
        <v>1067</v>
      </c>
      <c r="I40" t="s" s="901">
        <v>1070</v>
      </c>
      <c r="J40" t="s" s="904">
        <v>1708</v>
      </c>
      <c r="K40" s="905"/>
      <c r="L40" t="s" s="906">
        <v>70</v>
      </c>
      <c r="M40" s="907"/>
      <c r="N40" s="907">
        <v>42583</v>
      </c>
      <c r="O40" s="907"/>
      <c r="P40" t="s" s="906">
        <v>2360</v>
      </c>
      <c r="Q40" s="57"/>
      <c r="R40" s="12"/>
      <c r="S40" s="12"/>
    </row>
    <row r="41" ht="9" customHeight="1" hidden="1">
      <c r="A41" s="311"/>
      <c r="B41" s="898">
        <v>2016</v>
      </c>
      <c r="C41" s="899">
        <v>14451</v>
      </c>
      <c r="D41" s="900">
        <v>83209</v>
      </c>
      <c r="E41" t="s" s="901">
        <v>1709</v>
      </c>
      <c r="F41" s="902"/>
      <c r="G41" s="900">
        <v>1</v>
      </c>
      <c r="H41" t="s" s="903">
        <v>50</v>
      </c>
      <c r="I41" t="s" s="901">
        <v>1070</v>
      </c>
      <c r="J41" t="s" s="904">
        <v>1710</v>
      </c>
      <c r="K41" s="905"/>
      <c r="L41" t="s" s="906">
        <v>52</v>
      </c>
      <c r="M41" s="907">
        <v>42614</v>
      </c>
      <c r="N41" s="907"/>
      <c r="O41" s="907"/>
      <c r="P41" t="s" s="906">
        <v>2183</v>
      </c>
      <c r="Q41" s="57"/>
      <c r="R41" s="12"/>
      <c r="S41" s="12"/>
    </row>
    <row r="42" ht="9" customHeight="1" hidden="1">
      <c r="A42" s="311"/>
      <c r="B42" s="898">
        <v>2016</v>
      </c>
      <c r="C42" s="899">
        <v>16647</v>
      </c>
      <c r="D42" s="900">
        <v>80634</v>
      </c>
      <c r="E42" t="s" s="901">
        <v>1711</v>
      </c>
      <c r="F42" s="902"/>
      <c r="G42" s="900">
        <v>8</v>
      </c>
      <c r="H42" t="s" s="903">
        <v>1206</v>
      </c>
      <c r="I42" t="s" s="901">
        <v>1070</v>
      </c>
      <c r="J42" s="905"/>
      <c r="K42" s="905"/>
      <c r="L42" t="s" s="906">
        <v>70</v>
      </c>
      <c r="M42" s="907">
        <v>42629</v>
      </c>
      <c r="N42" s="907"/>
      <c r="O42" s="907"/>
      <c r="P42" t="s" s="906">
        <v>2183</v>
      </c>
      <c r="Q42" s="57"/>
      <c r="R42" s="12"/>
      <c r="S42" s="12"/>
    </row>
    <row r="43" ht="9" customHeight="1" hidden="1">
      <c r="A43" s="311"/>
      <c r="B43" s="898">
        <v>2016</v>
      </c>
      <c r="C43" s="899">
        <v>14140</v>
      </c>
      <c r="D43" s="900">
        <v>93047</v>
      </c>
      <c r="E43" t="s" s="901">
        <v>1683</v>
      </c>
      <c r="F43" s="902"/>
      <c r="G43" s="900">
        <v>1</v>
      </c>
      <c r="H43" t="s" s="903">
        <v>166</v>
      </c>
      <c r="I43" t="s" s="901">
        <v>1070</v>
      </c>
      <c r="J43" t="s" s="904">
        <v>1684</v>
      </c>
      <c r="K43" s="905"/>
      <c r="L43" t="s" s="906">
        <v>1236</v>
      </c>
      <c r="M43" s="907">
        <v>42644</v>
      </c>
      <c r="N43" s="907"/>
      <c r="O43" s="907"/>
      <c r="P43" t="s" s="906">
        <v>2380</v>
      </c>
      <c r="Q43" s="57"/>
      <c r="R43" s="12"/>
      <c r="S43" s="12"/>
    </row>
    <row r="44" ht="9" customHeight="1" hidden="1">
      <c r="A44" s="311"/>
      <c r="B44" s="898">
        <v>2016</v>
      </c>
      <c r="C44" s="899">
        <v>14454</v>
      </c>
      <c r="D44" s="900">
        <v>81667</v>
      </c>
      <c r="E44" t="s" s="901">
        <v>1712</v>
      </c>
      <c r="F44" s="902"/>
      <c r="G44" s="900">
        <v>1</v>
      </c>
      <c r="H44" t="s" s="903">
        <v>166</v>
      </c>
      <c r="I44" t="s" s="901">
        <v>1070</v>
      </c>
      <c r="J44" t="s" s="904">
        <v>440</v>
      </c>
      <c r="K44" s="905"/>
      <c r="L44" t="s" s="906">
        <v>1236</v>
      </c>
      <c r="M44" s="907">
        <v>42644</v>
      </c>
      <c r="N44" s="907"/>
      <c r="O44" s="907"/>
      <c r="P44" t="s" s="906">
        <v>2380</v>
      </c>
      <c r="Q44" s="57"/>
      <c r="R44" s="12"/>
      <c r="S44" s="12"/>
    </row>
    <row r="45" ht="9" customHeight="1" hidden="1">
      <c r="A45" s="311"/>
      <c r="B45" s="898">
        <v>2016</v>
      </c>
      <c r="C45" s="899">
        <v>16640</v>
      </c>
      <c r="D45" s="900">
        <v>80639</v>
      </c>
      <c r="E45" t="s" s="901">
        <v>1713</v>
      </c>
      <c r="F45" s="902"/>
      <c r="G45" s="900">
        <v>1</v>
      </c>
      <c r="H45" t="s" s="903">
        <v>50</v>
      </c>
      <c r="I45" t="s" s="901">
        <v>1070</v>
      </c>
      <c r="J45" t="s" s="904">
        <v>1714</v>
      </c>
      <c r="K45" s="905"/>
      <c r="L45" t="s" s="906">
        <v>1236</v>
      </c>
      <c r="M45" s="907">
        <v>42644</v>
      </c>
      <c r="N45" s="907"/>
      <c r="O45" s="907"/>
      <c r="P45" t="s" s="906">
        <v>2380</v>
      </c>
      <c r="Q45" s="57"/>
      <c r="R45" s="12"/>
      <c r="S45" s="12"/>
    </row>
    <row r="46" ht="9" customHeight="1" hidden="1">
      <c r="A46" s="311"/>
      <c r="B46" s="898">
        <v>2016</v>
      </c>
      <c r="C46" s="899">
        <v>19909</v>
      </c>
      <c r="D46" s="900">
        <v>80805</v>
      </c>
      <c r="E46" t="s" s="901">
        <v>525</v>
      </c>
      <c r="F46" s="902"/>
      <c r="G46" s="900">
        <v>1</v>
      </c>
      <c r="H46" t="s" s="903">
        <v>166</v>
      </c>
      <c r="I46" t="s" s="901">
        <v>1070</v>
      </c>
      <c r="J46" t="s" s="904">
        <v>1715</v>
      </c>
      <c r="K46" s="905"/>
      <c r="L46" t="s" s="906">
        <v>1236</v>
      </c>
      <c r="M46" s="907">
        <v>42644</v>
      </c>
      <c r="N46" s="907"/>
      <c r="O46" s="907"/>
      <c r="P46" t="s" s="906">
        <v>2380</v>
      </c>
      <c r="Q46" s="57"/>
      <c r="R46" s="12"/>
      <c r="S46" s="12"/>
    </row>
    <row r="47" ht="9" customHeight="1" hidden="1">
      <c r="A47" s="311"/>
      <c r="B47" s="898">
        <v>2016</v>
      </c>
      <c r="C47" s="899">
        <v>16658</v>
      </c>
      <c r="D47" s="900">
        <v>81667</v>
      </c>
      <c r="E47" t="s" s="901">
        <v>1716</v>
      </c>
      <c r="F47" s="902"/>
      <c r="G47" s="900">
        <v>1</v>
      </c>
      <c r="H47" t="s" s="903">
        <v>50</v>
      </c>
      <c r="I47" t="s" s="901">
        <v>1070</v>
      </c>
      <c r="J47" t="s" s="904">
        <v>255</v>
      </c>
      <c r="K47" s="905"/>
      <c r="L47" t="s" s="906">
        <v>1236</v>
      </c>
      <c r="M47" s="907">
        <v>42644</v>
      </c>
      <c r="N47" s="907"/>
      <c r="O47" s="907"/>
      <c r="P47" t="s" s="906">
        <v>2380</v>
      </c>
      <c r="Q47" s="57"/>
      <c r="R47" s="12"/>
      <c r="S47" s="12"/>
    </row>
    <row r="48" ht="9" customHeight="1" hidden="1">
      <c r="A48" s="311"/>
      <c r="B48" s="898">
        <v>2016</v>
      </c>
      <c r="C48" s="899">
        <v>16102</v>
      </c>
      <c r="D48" s="900">
        <v>81925</v>
      </c>
      <c r="E48" t="s" s="901">
        <v>1717</v>
      </c>
      <c r="F48" s="902"/>
      <c r="G48" s="900">
        <v>1</v>
      </c>
      <c r="H48" t="s" s="903">
        <v>166</v>
      </c>
      <c r="I48" t="s" s="901">
        <v>1070</v>
      </c>
      <c r="J48" t="s" s="904">
        <v>1708</v>
      </c>
      <c r="K48" s="905"/>
      <c r="L48" t="s" s="906">
        <v>1236</v>
      </c>
      <c r="M48" s="907">
        <v>42675</v>
      </c>
      <c r="N48" s="907"/>
      <c r="O48" s="907"/>
      <c r="P48" t="s" s="906">
        <v>2392</v>
      </c>
      <c r="Q48" s="57"/>
      <c r="R48" s="12"/>
      <c r="S48" s="12"/>
    </row>
    <row r="49" ht="9" customHeight="1" hidden="1">
      <c r="A49" s="311"/>
      <c r="B49" s="898">
        <v>2016</v>
      </c>
      <c r="C49" s="899">
        <v>16967</v>
      </c>
      <c r="D49" s="900">
        <v>80992</v>
      </c>
      <c r="E49" t="s" s="901">
        <v>1718</v>
      </c>
      <c r="F49" s="902"/>
      <c r="G49" s="900">
        <v>1</v>
      </c>
      <c r="H49" t="s" s="903">
        <v>166</v>
      </c>
      <c r="I49" t="s" s="901">
        <v>1070</v>
      </c>
      <c r="J49" t="s" s="904">
        <v>1719</v>
      </c>
      <c r="K49" s="905"/>
      <c r="L49" t="s" s="906">
        <v>1236</v>
      </c>
      <c r="M49" s="907">
        <v>42675</v>
      </c>
      <c r="N49" s="907"/>
      <c r="O49" s="907"/>
      <c r="P49" t="s" s="906">
        <v>2392</v>
      </c>
      <c r="Q49" s="57"/>
      <c r="R49" s="12"/>
      <c r="S49" s="12"/>
    </row>
    <row r="50" ht="15.75" customHeight="1" hidden="1">
      <c r="A50" s="311"/>
      <c r="B50" s="898">
        <v>2016</v>
      </c>
      <c r="C50" s="899">
        <v>14433</v>
      </c>
      <c r="D50" s="900">
        <v>83435</v>
      </c>
      <c r="E50" t="s" s="901">
        <v>1720</v>
      </c>
      <c r="F50" s="902"/>
      <c r="G50" s="900">
        <v>1</v>
      </c>
      <c r="H50" t="s" s="903">
        <v>50</v>
      </c>
      <c r="I50" t="s" s="901">
        <v>1070</v>
      </c>
      <c r="J50" t="s" s="904">
        <v>103</v>
      </c>
      <c r="K50" s="905"/>
      <c r="L50" t="s" s="906">
        <v>1236</v>
      </c>
      <c r="M50" s="907">
        <v>42705</v>
      </c>
      <c r="N50" s="907"/>
      <c r="O50" s="907"/>
      <c r="P50" t="s" s="906">
        <v>2405</v>
      </c>
      <c r="Q50" s="57"/>
      <c r="R50" s="12"/>
      <c r="S50" s="12"/>
    </row>
    <row r="51" ht="9" customHeight="1" hidden="1">
      <c r="A51" s="311"/>
      <c r="B51" s="898">
        <v>2017</v>
      </c>
      <c r="C51" s="899">
        <v>13882</v>
      </c>
      <c r="D51" s="900">
        <v>83278</v>
      </c>
      <c r="E51" t="s" s="901">
        <v>1721</v>
      </c>
      <c r="F51" s="902"/>
      <c r="G51" s="900">
        <v>1</v>
      </c>
      <c r="H51" t="s" s="903">
        <v>50</v>
      </c>
      <c r="I51" t="s" s="901">
        <v>1070</v>
      </c>
      <c r="J51" t="s" s="904">
        <v>1723</v>
      </c>
      <c r="K51" s="905"/>
      <c r="L51" t="s" s="906">
        <v>1722</v>
      </c>
      <c r="M51" s="907">
        <v>42736</v>
      </c>
      <c r="N51" s="907"/>
      <c r="O51" s="907"/>
      <c r="P51" t="s" s="906">
        <v>2267</v>
      </c>
      <c r="Q51" s="57"/>
      <c r="R51" s="12"/>
      <c r="S51" s="12"/>
    </row>
    <row r="52" ht="9" customHeight="1" hidden="1">
      <c r="A52" s="311"/>
      <c r="B52" s="898">
        <v>2017</v>
      </c>
      <c r="C52" s="899">
        <v>14435</v>
      </c>
      <c r="D52" s="900">
        <v>83471</v>
      </c>
      <c r="E52" t="s" s="901">
        <v>1724</v>
      </c>
      <c r="F52" s="902"/>
      <c r="G52" s="900">
        <v>1</v>
      </c>
      <c r="H52" t="s" s="903">
        <v>50</v>
      </c>
      <c r="I52" t="s" s="901">
        <v>1070</v>
      </c>
      <c r="J52" t="s" s="904">
        <v>1725</v>
      </c>
      <c r="K52" s="905"/>
      <c r="L52" t="s" s="906">
        <v>1722</v>
      </c>
      <c r="M52" s="907">
        <v>42736</v>
      </c>
      <c r="N52" s="907"/>
      <c r="O52" s="907"/>
      <c r="P52" t="s" s="906">
        <v>2267</v>
      </c>
      <c r="Q52" s="57"/>
      <c r="R52" s="12"/>
      <c r="S52" s="12"/>
    </row>
    <row r="53" ht="9" customHeight="1" hidden="1">
      <c r="A53" s="311"/>
      <c r="B53" s="898">
        <v>2017</v>
      </c>
      <c r="C53" s="899">
        <v>16961</v>
      </c>
      <c r="D53" s="900">
        <v>85386</v>
      </c>
      <c r="E53" t="s" s="901">
        <v>1726</v>
      </c>
      <c r="F53" s="902"/>
      <c r="G53" s="900">
        <v>8</v>
      </c>
      <c r="H53" t="s" s="903">
        <v>1206</v>
      </c>
      <c r="I53" t="s" s="901">
        <v>1070</v>
      </c>
      <c r="J53" t="s" s="904">
        <v>1727</v>
      </c>
      <c r="K53" s="905"/>
      <c r="L53" t="s" s="906">
        <v>1722</v>
      </c>
      <c r="M53" s="907">
        <v>42767</v>
      </c>
      <c r="N53" s="907"/>
      <c r="O53" s="907"/>
      <c r="P53" t="s" s="906">
        <v>2289</v>
      </c>
      <c r="Q53" s="57"/>
      <c r="R53" s="12"/>
      <c r="S53" s="12"/>
    </row>
    <row r="54" ht="9" customHeight="1" hidden="1">
      <c r="A54" s="311"/>
      <c r="B54" s="898">
        <v>2017</v>
      </c>
      <c r="C54" s="899">
        <v>14223</v>
      </c>
      <c r="D54" s="900">
        <v>81241</v>
      </c>
      <c r="E54" t="s" s="901">
        <v>1674</v>
      </c>
      <c r="F54" s="902"/>
      <c r="G54" s="900">
        <v>8</v>
      </c>
      <c r="H54" t="s" s="903">
        <v>1206</v>
      </c>
      <c r="I54" t="s" s="901">
        <v>1070</v>
      </c>
      <c r="J54" t="s" s="904">
        <v>210</v>
      </c>
      <c r="K54" s="905"/>
      <c r="L54" t="s" s="906">
        <v>1722</v>
      </c>
      <c r="M54" s="907">
        <v>42767</v>
      </c>
      <c r="N54" s="907"/>
      <c r="O54" s="907"/>
      <c r="P54" t="s" s="906">
        <v>2289</v>
      </c>
      <c r="Q54" s="57"/>
      <c r="R54" s="12"/>
      <c r="S54" s="12"/>
    </row>
    <row r="55" ht="9" customHeight="1" hidden="1">
      <c r="A55" s="311"/>
      <c r="B55" s="898">
        <v>2017</v>
      </c>
      <c r="C55" s="899">
        <v>14480</v>
      </c>
      <c r="D55" s="900">
        <v>82211</v>
      </c>
      <c r="E55" t="s" s="901">
        <v>1728</v>
      </c>
      <c r="F55" s="902"/>
      <c r="G55" s="900">
        <v>1</v>
      </c>
      <c r="H55" t="s" s="903">
        <v>50</v>
      </c>
      <c r="I55" t="s" s="901">
        <v>1070</v>
      </c>
      <c r="J55" t="s" s="564">
        <v>1730</v>
      </c>
      <c r="K55" s="929"/>
      <c r="L55" t="s" s="906">
        <v>1729</v>
      </c>
      <c r="M55" s="907">
        <v>42767</v>
      </c>
      <c r="N55" s="907"/>
      <c r="O55" s="907"/>
      <c r="P55" t="s" s="906">
        <v>2289</v>
      </c>
      <c r="Q55" s="57"/>
      <c r="R55" s="12"/>
      <c r="S55" s="12"/>
    </row>
    <row r="56" ht="9" customHeight="1" hidden="1">
      <c r="A56" s="311"/>
      <c r="B56" s="898">
        <v>2017</v>
      </c>
      <c r="C56" s="927">
        <v>14437</v>
      </c>
      <c r="D56" s="900">
        <v>85375</v>
      </c>
      <c r="E56" t="s" s="904">
        <v>310</v>
      </c>
      <c r="F56" s="905"/>
      <c r="G56" s="900">
        <v>1</v>
      </c>
      <c r="H56" t="s" s="903">
        <v>166</v>
      </c>
      <c r="I56" t="s" s="901">
        <v>1070</v>
      </c>
      <c r="J56" t="s" s="564">
        <v>1731</v>
      </c>
      <c r="K56" s="929"/>
      <c r="L56" t="s" s="906">
        <v>1729</v>
      </c>
      <c r="M56" s="907">
        <v>42767</v>
      </c>
      <c r="N56" s="907"/>
      <c r="O56" s="907"/>
      <c r="P56" t="s" s="906">
        <v>2289</v>
      </c>
      <c r="Q56" s="57"/>
      <c r="R56" s="12"/>
      <c r="S56" s="12"/>
    </row>
    <row r="57" ht="9" customHeight="1" hidden="1">
      <c r="A57" s="311"/>
      <c r="B57" s="898">
        <v>2017</v>
      </c>
      <c r="C57" s="899">
        <v>14310</v>
      </c>
      <c r="D57" s="900">
        <v>81539</v>
      </c>
      <c r="E57" t="s" s="901">
        <v>1732</v>
      </c>
      <c r="F57" s="902"/>
      <c r="G57" s="900">
        <v>1</v>
      </c>
      <c r="H57" t="s" s="903">
        <v>50</v>
      </c>
      <c r="I57" t="s" s="901">
        <v>1070</v>
      </c>
      <c r="J57" t="s" s="904">
        <v>255</v>
      </c>
      <c r="K57" s="905"/>
      <c r="L57" t="s" s="906">
        <v>1722</v>
      </c>
      <c r="M57" s="907">
        <v>42795</v>
      </c>
      <c r="N57" s="907"/>
      <c r="O57" s="907">
        <v>42795</v>
      </c>
      <c r="P57" t="s" s="906">
        <v>2298</v>
      </c>
      <c r="Q57" s="57"/>
      <c r="R57" s="12"/>
      <c r="S57" s="12"/>
    </row>
    <row r="58" ht="9" customHeight="1" hidden="1">
      <c r="A58" s="311"/>
      <c r="B58" s="898">
        <v>2017</v>
      </c>
      <c r="C58" s="899">
        <v>14457</v>
      </c>
      <c r="D58" s="900">
        <v>85435</v>
      </c>
      <c r="E58" t="s" s="901">
        <v>1705</v>
      </c>
      <c r="F58" s="902"/>
      <c r="G58" s="900">
        <v>1</v>
      </c>
      <c r="H58" t="s" s="903">
        <v>166</v>
      </c>
      <c r="I58" t="s" s="901">
        <v>1070</v>
      </c>
      <c r="J58" t="s" s="904">
        <v>1733</v>
      </c>
      <c r="K58" s="905"/>
      <c r="L58" t="s" s="906">
        <v>1722</v>
      </c>
      <c r="M58" s="907">
        <v>42795</v>
      </c>
      <c r="N58" s="907"/>
      <c r="O58" s="907">
        <v>42795</v>
      </c>
      <c r="P58" t="s" s="906">
        <v>2298</v>
      </c>
      <c r="Q58" s="57"/>
      <c r="R58" s="12"/>
      <c r="S58" s="12"/>
    </row>
    <row r="59" ht="9" customHeight="1" hidden="1">
      <c r="A59" s="311"/>
      <c r="B59" s="898">
        <v>2017</v>
      </c>
      <c r="C59" s="899">
        <v>14391</v>
      </c>
      <c r="D59" s="900">
        <v>80339</v>
      </c>
      <c r="E59" t="s" s="901">
        <v>1734</v>
      </c>
      <c r="F59" s="902"/>
      <c r="G59" s="900">
        <v>3</v>
      </c>
      <c r="H59" t="s" s="903">
        <v>1067</v>
      </c>
      <c r="I59" t="s" s="920">
        <v>1070</v>
      </c>
      <c r="J59" t="s" s="922">
        <v>1736</v>
      </c>
      <c r="K59" s="905"/>
      <c r="L59" t="s" s="906">
        <v>1735</v>
      </c>
      <c r="M59" s="907">
        <v>42795</v>
      </c>
      <c r="N59" s="907">
        <v>42795</v>
      </c>
      <c r="O59" s="907"/>
      <c r="P59" t="s" s="906">
        <v>2298</v>
      </c>
      <c r="Q59" s="57"/>
      <c r="R59" s="12"/>
      <c r="S59" s="103">
        <v>20063</v>
      </c>
    </row>
    <row r="60" ht="9" customHeight="1" hidden="1">
      <c r="A60" s="311"/>
      <c r="B60" s="898">
        <v>2017</v>
      </c>
      <c r="C60" s="927">
        <v>16994</v>
      </c>
      <c r="D60" s="900">
        <v>85375</v>
      </c>
      <c r="E60" t="s" s="904">
        <v>1737</v>
      </c>
      <c r="F60" s="905"/>
      <c r="G60" s="900">
        <v>1</v>
      </c>
      <c r="H60" t="s" s="903">
        <v>166</v>
      </c>
      <c r="I60" t="s" s="901">
        <v>1070</v>
      </c>
      <c r="J60" t="s" s="564">
        <v>1738</v>
      </c>
      <c r="K60" s="929"/>
      <c r="L60" t="s" s="906">
        <v>1729</v>
      </c>
      <c r="M60" s="907">
        <v>42795</v>
      </c>
      <c r="N60" s="907"/>
      <c r="O60" s="907"/>
      <c r="P60" t="s" s="906">
        <v>2298</v>
      </c>
      <c r="Q60" s="57"/>
      <c r="R60" s="12"/>
      <c r="S60" s="12"/>
    </row>
    <row r="61" ht="9" customHeight="1" hidden="1">
      <c r="A61" s="311"/>
      <c r="B61" s="898">
        <v>2017</v>
      </c>
      <c r="C61" s="899">
        <v>13787</v>
      </c>
      <c r="D61" s="900">
        <v>85716</v>
      </c>
      <c r="E61" t="s" s="901">
        <v>1739</v>
      </c>
      <c r="F61" s="902"/>
      <c r="G61" s="900">
        <v>1</v>
      </c>
      <c r="H61" t="s" s="903">
        <v>166</v>
      </c>
      <c r="I61" t="s" s="901">
        <v>1070</v>
      </c>
      <c r="J61" t="s" s="904">
        <v>1740</v>
      </c>
      <c r="K61" s="905"/>
      <c r="L61" t="s" s="906">
        <v>1729</v>
      </c>
      <c r="M61" s="907">
        <v>42856</v>
      </c>
      <c r="N61" t="s" s="930">
        <v>1741</v>
      </c>
      <c r="O61" s="907"/>
      <c r="P61" t="s" s="906">
        <v>1035</v>
      </c>
      <c r="Q61" s="57"/>
      <c r="R61" s="12"/>
      <c r="S61" s="12"/>
    </row>
    <row r="62" ht="9" customHeight="1" hidden="1">
      <c r="A62" s="311"/>
      <c r="B62" s="898">
        <v>2017</v>
      </c>
      <c r="C62" s="899">
        <v>13787</v>
      </c>
      <c r="D62" s="900">
        <v>85716</v>
      </c>
      <c r="E62" t="s" s="901">
        <v>1739</v>
      </c>
      <c r="F62" s="902"/>
      <c r="G62" s="900">
        <v>1</v>
      </c>
      <c r="H62" t="s" s="903">
        <v>166</v>
      </c>
      <c r="I62" t="s" s="901">
        <v>1070</v>
      </c>
      <c r="J62" t="s" s="904">
        <v>1742</v>
      </c>
      <c r="K62" s="905"/>
      <c r="L62" t="s" s="906">
        <v>1729</v>
      </c>
      <c r="M62" s="907">
        <v>42870</v>
      </c>
      <c r="N62" s="907"/>
      <c r="O62" s="907"/>
      <c r="P62" t="s" s="906">
        <v>1035</v>
      </c>
      <c r="Q62" s="57"/>
      <c r="R62" s="12"/>
      <c r="S62" s="12"/>
    </row>
    <row r="63" ht="9" customHeight="1" hidden="1">
      <c r="A63" s="311"/>
      <c r="B63" s="898">
        <v>2017</v>
      </c>
      <c r="C63" s="899">
        <v>14431</v>
      </c>
      <c r="D63" s="900">
        <v>85375</v>
      </c>
      <c r="E63" t="s" s="901">
        <v>1743</v>
      </c>
      <c r="F63" s="902"/>
      <c r="G63" s="900">
        <v>1</v>
      </c>
      <c r="H63" t="s" s="903">
        <v>166</v>
      </c>
      <c r="I63" t="s" s="901">
        <v>1070</v>
      </c>
      <c r="J63" t="s" s="904">
        <v>1744</v>
      </c>
      <c r="K63" s="905"/>
      <c r="L63" t="s" s="906">
        <v>1729</v>
      </c>
      <c r="M63" s="907">
        <v>42887</v>
      </c>
      <c r="N63" s="907"/>
      <c r="O63" s="907"/>
      <c r="P63" t="s" s="906">
        <v>2697</v>
      </c>
      <c r="Q63" s="57"/>
      <c r="R63" s="12"/>
      <c r="S63" s="12"/>
    </row>
    <row r="64" ht="9" customHeight="1" hidden="1">
      <c r="A64" s="311"/>
      <c r="B64" s="898">
        <v>2017</v>
      </c>
      <c r="C64" s="899">
        <v>15519</v>
      </c>
      <c r="D64" s="900">
        <v>82319</v>
      </c>
      <c r="E64" t="s" s="901">
        <v>1745</v>
      </c>
      <c r="F64" s="902"/>
      <c r="G64" s="900">
        <v>1</v>
      </c>
      <c r="H64" t="s" s="903">
        <v>50</v>
      </c>
      <c r="I64" t="s" s="901">
        <v>1301</v>
      </c>
      <c r="J64" t="s" s="904">
        <v>1746</v>
      </c>
      <c r="K64" s="905"/>
      <c r="L64" t="s" s="906">
        <v>1729</v>
      </c>
      <c r="M64" s="907">
        <v>42917</v>
      </c>
      <c r="N64" s="907"/>
      <c r="O64" s="907"/>
      <c r="P64" t="s" s="906">
        <v>2883</v>
      </c>
      <c r="Q64" s="57"/>
      <c r="R64" s="12"/>
      <c r="S64" s="12"/>
    </row>
    <row r="65" ht="9" customHeight="1" hidden="1">
      <c r="A65" s="311"/>
      <c r="B65" s="898">
        <v>2017</v>
      </c>
      <c r="C65" s="899">
        <v>14177</v>
      </c>
      <c r="D65" s="900">
        <v>85386</v>
      </c>
      <c r="E65" t="s" s="901">
        <v>1747</v>
      </c>
      <c r="F65" s="902"/>
      <c r="G65" s="900">
        <v>1</v>
      </c>
      <c r="H65" t="s" s="903">
        <v>166</v>
      </c>
      <c r="I65" t="s" s="901">
        <v>1079</v>
      </c>
      <c r="J65" t="s" s="904">
        <v>1748</v>
      </c>
      <c r="K65" s="905"/>
      <c r="L65" t="s" s="906">
        <v>1729</v>
      </c>
      <c r="M65" s="907">
        <v>42917</v>
      </c>
      <c r="N65" s="907"/>
      <c r="O65" s="907"/>
      <c r="P65" t="s" s="906">
        <v>2883</v>
      </c>
      <c r="Q65" s="57"/>
      <c r="R65" s="12"/>
      <c r="S65" s="12"/>
    </row>
    <row r="66" ht="9" customHeight="1" hidden="1">
      <c r="A66" s="311"/>
      <c r="B66" s="898">
        <v>2017</v>
      </c>
      <c r="C66" s="899">
        <v>14022</v>
      </c>
      <c r="D66" s="900">
        <v>83707</v>
      </c>
      <c r="E66" t="s" s="901">
        <v>1700</v>
      </c>
      <c r="F66" s="902"/>
      <c r="G66" s="900">
        <v>1</v>
      </c>
      <c r="H66" t="s" s="903">
        <v>50</v>
      </c>
      <c r="I66" t="s" s="901">
        <v>1070</v>
      </c>
      <c r="J66" t="s" s="904">
        <v>1749</v>
      </c>
      <c r="K66" s="905"/>
      <c r="L66" t="s" s="906">
        <v>1729</v>
      </c>
      <c r="M66" s="907">
        <v>42948</v>
      </c>
      <c r="N66" s="907"/>
      <c r="O66" s="907"/>
      <c r="P66" t="s" s="906">
        <v>2360</v>
      </c>
      <c r="Q66" s="57"/>
      <c r="R66" s="12"/>
      <c r="S66" s="12"/>
    </row>
    <row r="67" ht="9" customHeight="1" hidden="1">
      <c r="A67" s="311"/>
      <c r="B67" s="898">
        <v>2017</v>
      </c>
      <c r="C67" s="899">
        <v>16961</v>
      </c>
      <c r="D67" s="900">
        <v>85386</v>
      </c>
      <c r="E67" t="s" s="901">
        <v>1726</v>
      </c>
      <c r="F67" s="902"/>
      <c r="G67" s="900">
        <v>3</v>
      </c>
      <c r="H67" t="s" s="903">
        <v>1067</v>
      </c>
      <c r="I67" t="s" s="901">
        <v>1070</v>
      </c>
      <c r="J67" t="s" s="931">
        <v>1727</v>
      </c>
      <c r="K67" s="932"/>
      <c r="L67" t="s" s="906">
        <v>1735</v>
      </c>
      <c r="M67" s="907"/>
      <c r="N67" s="907">
        <v>42948</v>
      </c>
      <c r="O67" s="907"/>
      <c r="P67" t="s" s="906">
        <v>2360</v>
      </c>
      <c r="Q67" s="57"/>
      <c r="R67" s="12"/>
      <c r="S67" s="12"/>
    </row>
    <row r="68" ht="9" customHeight="1" hidden="1">
      <c r="A68" s="311"/>
      <c r="B68" s="898">
        <v>2017</v>
      </c>
      <c r="C68" s="927">
        <v>14391</v>
      </c>
      <c r="D68" s="900">
        <v>80339</v>
      </c>
      <c r="E68" t="s" s="904">
        <v>1734</v>
      </c>
      <c r="F68" s="905"/>
      <c r="G68" s="900">
        <v>3</v>
      </c>
      <c r="H68" t="s" s="903">
        <v>1067</v>
      </c>
      <c r="I68" t="s" s="901">
        <v>1070</v>
      </c>
      <c r="J68" t="s" s="904">
        <v>2884</v>
      </c>
      <c r="K68" s="905"/>
      <c r="L68" t="s" s="906">
        <v>1729</v>
      </c>
      <c r="M68" s="907">
        <v>42979</v>
      </c>
      <c r="N68" s="907"/>
      <c r="O68" s="907"/>
      <c r="P68" t="s" s="906">
        <v>2183</v>
      </c>
      <c r="Q68" s="57"/>
      <c r="R68" s="12"/>
      <c r="S68" s="12"/>
    </row>
    <row r="69" ht="9" customHeight="1" hidden="1">
      <c r="A69" s="311"/>
      <c r="B69" s="898">
        <v>2017</v>
      </c>
      <c r="C69" s="927">
        <v>15501</v>
      </c>
      <c r="D69" s="900">
        <v>81369</v>
      </c>
      <c r="E69" t="s" s="904">
        <v>1751</v>
      </c>
      <c r="F69" s="905"/>
      <c r="G69" s="900">
        <v>1</v>
      </c>
      <c r="H69" t="s" s="903">
        <v>50</v>
      </c>
      <c r="I69" t="s" s="901">
        <v>1070</v>
      </c>
      <c r="J69" t="s" s="904">
        <v>1752</v>
      </c>
      <c r="K69" s="905"/>
      <c r="L69" t="s" s="906">
        <v>1729</v>
      </c>
      <c r="M69" s="907">
        <v>42979</v>
      </c>
      <c r="N69" s="907"/>
      <c r="O69" s="907"/>
      <c r="P69" t="s" s="906">
        <v>2183</v>
      </c>
      <c r="Q69" s="57"/>
      <c r="R69" s="12"/>
      <c r="S69" s="12"/>
    </row>
    <row r="70" ht="9" customHeight="1" hidden="1">
      <c r="A70" s="311"/>
      <c r="B70" s="898">
        <v>2017</v>
      </c>
      <c r="C70" s="927">
        <v>16993</v>
      </c>
      <c r="D70" s="900">
        <v>80939</v>
      </c>
      <c r="E70" t="s" s="904">
        <v>1753</v>
      </c>
      <c r="F70" s="905"/>
      <c r="G70" s="900">
        <v>3</v>
      </c>
      <c r="H70" t="s" s="903">
        <v>1067</v>
      </c>
      <c r="I70" t="s" s="901">
        <v>1070</v>
      </c>
      <c r="J70" t="s" s="904">
        <v>2885</v>
      </c>
      <c r="K70" s="905"/>
      <c r="L70" t="s" s="906">
        <v>1729</v>
      </c>
      <c r="M70" s="907">
        <v>42979</v>
      </c>
      <c r="N70" s="907"/>
      <c r="O70" s="907"/>
      <c r="P70" t="s" s="906">
        <v>2183</v>
      </c>
      <c r="Q70" s="57"/>
      <c r="R70" s="12"/>
      <c r="S70" s="12"/>
    </row>
    <row r="71" ht="9" customHeight="1" hidden="1">
      <c r="A71" s="311"/>
      <c r="B71" s="898">
        <v>2017</v>
      </c>
      <c r="C71" s="927">
        <v>14175</v>
      </c>
      <c r="D71" s="900">
        <v>80335</v>
      </c>
      <c r="E71" t="s" s="904">
        <v>1755</v>
      </c>
      <c r="F71" s="905"/>
      <c r="G71" s="900">
        <v>1</v>
      </c>
      <c r="H71" t="s" s="903">
        <v>166</v>
      </c>
      <c r="I71" t="s" s="901">
        <v>1070</v>
      </c>
      <c r="J71" t="s" s="931">
        <v>2886</v>
      </c>
      <c r="K71" s="932"/>
      <c r="L71" t="s" s="906">
        <v>1735</v>
      </c>
      <c r="M71" s="907"/>
      <c r="N71" s="907">
        <v>43009</v>
      </c>
      <c r="O71" s="907"/>
      <c r="P71" t="s" s="906">
        <v>2380</v>
      </c>
      <c r="Q71" s="57"/>
      <c r="R71" s="12"/>
      <c r="S71" s="12"/>
    </row>
    <row r="72" ht="9" customHeight="1" hidden="1">
      <c r="A72" s="311"/>
      <c r="B72" s="898">
        <v>2017</v>
      </c>
      <c r="C72" s="927">
        <v>16965</v>
      </c>
      <c r="D72" s="900">
        <v>82064</v>
      </c>
      <c r="E72" t="s" s="904">
        <v>1757</v>
      </c>
      <c r="F72" s="905"/>
      <c r="G72" s="900">
        <v>1</v>
      </c>
      <c r="H72" t="s" s="903">
        <v>166</v>
      </c>
      <c r="I72" t="s" s="901">
        <v>1070</v>
      </c>
      <c r="J72" t="s" s="904">
        <v>2887</v>
      </c>
      <c r="K72" s="905"/>
      <c r="L72" t="s" s="906">
        <v>1735</v>
      </c>
      <c r="M72" s="907"/>
      <c r="N72" s="907">
        <v>43009</v>
      </c>
      <c r="O72" s="907"/>
      <c r="P72" t="s" s="906">
        <v>2380</v>
      </c>
      <c r="Q72" s="57"/>
      <c r="R72" s="12"/>
      <c r="S72" s="12"/>
    </row>
    <row r="73" ht="9" customHeight="1" hidden="1">
      <c r="A73" s="311"/>
      <c r="B73" s="898">
        <v>2017</v>
      </c>
      <c r="C73" s="927">
        <v>15517</v>
      </c>
      <c r="D73" s="900">
        <v>82362</v>
      </c>
      <c r="E73" t="s" s="904">
        <v>1759</v>
      </c>
      <c r="F73" s="905"/>
      <c r="G73" s="900">
        <v>1</v>
      </c>
      <c r="H73" t="s" s="903">
        <v>50</v>
      </c>
      <c r="I73" t="s" s="901">
        <v>1070</v>
      </c>
      <c r="J73" t="s" s="904">
        <v>1760</v>
      </c>
      <c r="K73" s="905"/>
      <c r="L73" t="s" s="906">
        <v>1729</v>
      </c>
      <c r="M73" s="907"/>
      <c r="N73" s="907">
        <v>43009</v>
      </c>
      <c r="O73" s="907"/>
      <c r="P73" t="s" s="906">
        <v>2380</v>
      </c>
      <c r="Q73" s="57"/>
      <c r="R73" s="12"/>
      <c r="S73" s="12"/>
    </row>
    <row r="74" ht="9" customHeight="1" hidden="1">
      <c r="A74" s="311"/>
      <c r="B74" s="898">
        <v>2017</v>
      </c>
      <c r="C74" s="927">
        <v>15518</v>
      </c>
      <c r="D74" s="900">
        <v>82362</v>
      </c>
      <c r="E74" t="s" s="904">
        <v>1761</v>
      </c>
      <c r="F74" s="905"/>
      <c r="G74" s="900">
        <v>1</v>
      </c>
      <c r="H74" t="s" s="903">
        <v>50</v>
      </c>
      <c r="I74" t="s" s="901">
        <v>1070</v>
      </c>
      <c r="J74" t="s" s="904">
        <v>1760</v>
      </c>
      <c r="K74" s="905"/>
      <c r="L74" t="s" s="906">
        <v>1729</v>
      </c>
      <c r="M74" s="907"/>
      <c r="N74" s="907">
        <v>43009</v>
      </c>
      <c r="O74" s="907"/>
      <c r="P74" t="s" s="906">
        <v>2380</v>
      </c>
      <c r="Q74" s="57"/>
      <c r="R74" s="12"/>
      <c r="S74" s="12"/>
    </row>
    <row r="75" ht="9" customHeight="1" hidden="1">
      <c r="A75" s="311"/>
      <c r="B75" s="898">
        <v>2017</v>
      </c>
      <c r="C75" s="927">
        <v>15509</v>
      </c>
      <c r="D75" s="900">
        <v>81479</v>
      </c>
      <c r="E75" t="s" s="904">
        <v>1762</v>
      </c>
      <c r="F75" s="905"/>
      <c r="G75" s="900">
        <v>1</v>
      </c>
      <c r="H75" t="s" s="903">
        <v>50</v>
      </c>
      <c r="I75" t="s" s="901">
        <v>1070</v>
      </c>
      <c r="J75" t="s" s="904">
        <v>1763</v>
      </c>
      <c r="K75" s="905"/>
      <c r="L75" t="s" s="906">
        <v>1729</v>
      </c>
      <c r="M75" s="907"/>
      <c r="N75" s="907">
        <v>43009</v>
      </c>
      <c r="O75" s="907"/>
      <c r="P75" t="s" s="906">
        <v>2380</v>
      </c>
      <c r="Q75" s="57"/>
      <c r="R75" s="12"/>
      <c r="S75" s="12"/>
    </row>
    <row r="76" ht="9" customHeight="1" hidden="1">
      <c r="A76" s="311"/>
      <c r="B76" s="898">
        <v>2017</v>
      </c>
      <c r="C76" s="927">
        <v>19959</v>
      </c>
      <c r="D76" s="933"/>
      <c r="E76" t="s" s="904">
        <v>535</v>
      </c>
      <c r="F76" s="905"/>
      <c r="G76" s="900">
        <v>1</v>
      </c>
      <c r="H76" t="s" s="903">
        <v>166</v>
      </c>
      <c r="I76" t="s" s="903">
        <v>51</v>
      </c>
      <c r="J76" t="s" s="904">
        <v>1658</v>
      </c>
      <c r="K76" t="s" s="906">
        <v>1764</v>
      </c>
      <c r="L76" t="s" s="906">
        <v>1729</v>
      </c>
      <c r="M76" s="907">
        <v>43097</v>
      </c>
      <c r="N76" s="907"/>
      <c r="O76" s="928"/>
      <c r="P76" t="s" s="906">
        <v>2405</v>
      </c>
      <c r="Q76" s="57"/>
      <c r="R76" s="12"/>
      <c r="S76" s="12"/>
    </row>
    <row r="77" ht="16.5" customHeight="1">
      <c r="A77" s="311"/>
      <c r="B77" s="934"/>
      <c r="C77" s="935"/>
      <c r="D77" s="936"/>
      <c r="E77" s="937"/>
      <c r="F77" s="937"/>
      <c r="G77" s="936"/>
      <c r="H77" s="936"/>
      <c r="I77" s="938"/>
      <c r="J77" s="937"/>
      <c r="K77" s="937"/>
      <c r="L77" s="939"/>
      <c r="M77" s="940"/>
      <c r="N77" s="940"/>
      <c r="O77" s="940"/>
      <c r="P77" s="939"/>
      <c r="Q77" s="12"/>
      <c r="R77" s="12"/>
      <c r="S77" s="12"/>
    </row>
    <row r="78" ht="29.25" customHeight="1" hidden="1">
      <c r="A78" t="s" s="941">
        <v>1016</v>
      </c>
      <c r="B78" t="s" s="893">
        <v>2835</v>
      </c>
      <c r="C78" t="s" s="942">
        <v>9</v>
      </c>
      <c r="D78" t="s" s="943">
        <v>1020</v>
      </c>
      <c r="E78" t="s" s="944">
        <v>2836</v>
      </c>
      <c r="F78" t="s" s="944">
        <v>12</v>
      </c>
      <c r="G78" t="s" s="945">
        <v>1022</v>
      </c>
      <c r="H78" t="s" s="945">
        <v>16</v>
      </c>
      <c r="I78" t="s" s="943">
        <v>2880</v>
      </c>
      <c r="J78" t="s" s="946">
        <v>1023</v>
      </c>
      <c r="K78" t="s" s="946">
        <v>1024</v>
      </c>
      <c r="L78" t="s" s="943">
        <v>18</v>
      </c>
      <c r="M78" t="s" s="943">
        <v>1025</v>
      </c>
      <c r="N78" t="s" s="943">
        <v>1026</v>
      </c>
      <c r="O78" t="s" s="943">
        <v>2888</v>
      </c>
      <c r="P78" t="s" s="942">
        <v>2882</v>
      </c>
      <c r="Q78" s="57"/>
      <c r="R78" s="12"/>
      <c r="S78" s="12"/>
    </row>
    <row r="79" ht="15.75" customHeight="1" hidden="1">
      <c r="A79" s="947">
        <v>2018</v>
      </c>
      <c r="B79" s="948"/>
      <c r="C79" s="927">
        <v>14022</v>
      </c>
      <c r="D79" s="900">
        <v>83707</v>
      </c>
      <c r="E79" t="s" s="904">
        <v>87</v>
      </c>
      <c r="F79" t="s" s="904">
        <v>1765</v>
      </c>
      <c r="G79" s="949">
        <v>1</v>
      </c>
      <c r="H79" t="s" s="904">
        <v>50</v>
      </c>
      <c r="I79" t="s" s="904">
        <v>51</v>
      </c>
      <c r="J79" t="s" s="904">
        <v>1766</v>
      </c>
      <c r="K79" t="s" s="930">
        <v>78</v>
      </c>
      <c r="L79" t="s" s="906">
        <v>1729</v>
      </c>
      <c r="M79" s="907"/>
      <c r="N79" s="907"/>
      <c r="O79" s="907">
        <v>43101</v>
      </c>
      <c r="P79" t="s" s="906">
        <v>2267</v>
      </c>
      <c r="Q79" s="57"/>
      <c r="R79" s="12"/>
      <c r="S79" s="12"/>
    </row>
    <row r="80" ht="9" customHeight="1" hidden="1">
      <c r="A80" s="947">
        <v>2018</v>
      </c>
      <c r="B80" s="948"/>
      <c r="C80" s="927">
        <v>14116</v>
      </c>
      <c r="D80" s="900">
        <v>82377</v>
      </c>
      <c r="E80" t="s" s="904">
        <v>75</v>
      </c>
      <c r="F80" t="s" s="904">
        <v>76</v>
      </c>
      <c r="G80" s="949">
        <v>1</v>
      </c>
      <c r="H80" t="s" s="904">
        <v>50</v>
      </c>
      <c r="I80" t="s" s="904">
        <v>51</v>
      </c>
      <c r="J80" t="s" s="904">
        <v>1767</v>
      </c>
      <c r="K80" t="s" s="930">
        <v>78</v>
      </c>
      <c r="L80" t="s" s="906">
        <v>1027</v>
      </c>
      <c r="M80" s="907"/>
      <c r="N80" s="907"/>
      <c r="O80" s="907">
        <v>43101</v>
      </c>
      <c r="P80" t="s" s="906">
        <v>2267</v>
      </c>
      <c r="Q80" s="57"/>
      <c r="R80" s="12"/>
      <c r="S80" s="12"/>
    </row>
    <row r="81" ht="9" customHeight="1" hidden="1">
      <c r="A81" s="947">
        <v>2018</v>
      </c>
      <c r="B81" s="948"/>
      <c r="C81" s="927">
        <v>14184</v>
      </c>
      <c r="D81" s="900">
        <v>85435</v>
      </c>
      <c r="E81" t="s" s="904">
        <v>319</v>
      </c>
      <c r="F81" t="s" s="904">
        <v>1555</v>
      </c>
      <c r="G81" s="949">
        <v>1</v>
      </c>
      <c r="H81" t="s" s="904">
        <v>166</v>
      </c>
      <c r="I81" t="s" s="904">
        <v>51</v>
      </c>
      <c r="J81" t="s" s="904">
        <v>71</v>
      </c>
      <c r="K81" t="s" s="930">
        <v>1768</v>
      </c>
      <c r="L81" t="s" s="906">
        <v>1729</v>
      </c>
      <c r="M81" s="907">
        <v>43101</v>
      </c>
      <c r="N81" s="907"/>
      <c r="O81" s="907"/>
      <c r="P81" t="s" s="906">
        <v>2267</v>
      </c>
      <c r="Q81" s="57"/>
      <c r="R81" s="12"/>
      <c r="S81" s="12"/>
    </row>
    <row r="82" ht="9" customHeight="1" hidden="1">
      <c r="A82" s="947">
        <v>2018</v>
      </c>
      <c r="B82" s="948"/>
      <c r="C82" s="927">
        <v>14288</v>
      </c>
      <c r="D82" s="900">
        <v>81241</v>
      </c>
      <c r="E82" t="s" s="904">
        <v>107</v>
      </c>
      <c r="F82" t="s" s="904">
        <v>130</v>
      </c>
      <c r="G82" s="949">
        <v>1</v>
      </c>
      <c r="H82" t="s" s="904">
        <v>50</v>
      </c>
      <c r="I82" t="s" s="904">
        <v>51</v>
      </c>
      <c r="J82" t="s" s="904">
        <v>1769</v>
      </c>
      <c r="K82" t="s" s="930">
        <v>1491</v>
      </c>
      <c r="L82" t="s" s="906">
        <v>1027</v>
      </c>
      <c r="M82" s="907"/>
      <c r="N82" s="907"/>
      <c r="O82" s="907">
        <v>43101</v>
      </c>
      <c r="P82" t="s" s="906">
        <v>2267</v>
      </c>
      <c r="Q82" s="57"/>
      <c r="R82" s="12"/>
      <c r="S82" s="12"/>
    </row>
    <row r="83" ht="9" customHeight="1" hidden="1">
      <c r="A83" s="947">
        <v>2018</v>
      </c>
      <c r="B83" s="948"/>
      <c r="C83" s="927">
        <v>14457</v>
      </c>
      <c r="D83" s="900">
        <v>85435</v>
      </c>
      <c r="E83" t="s" s="904">
        <v>319</v>
      </c>
      <c r="F83" t="s" s="904">
        <v>445</v>
      </c>
      <c r="G83" s="949">
        <v>1</v>
      </c>
      <c r="H83" t="s" s="904">
        <v>166</v>
      </c>
      <c r="I83" t="s" s="904">
        <v>51</v>
      </c>
      <c r="J83" t="s" s="904">
        <v>1733</v>
      </c>
      <c r="K83" t="s" s="930">
        <v>1768</v>
      </c>
      <c r="L83" t="s" s="906">
        <v>1027</v>
      </c>
      <c r="M83" s="907"/>
      <c r="N83" s="907"/>
      <c r="O83" s="907">
        <v>43101</v>
      </c>
      <c r="P83" t="s" s="906">
        <v>2267</v>
      </c>
      <c r="Q83" s="57"/>
      <c r="R83" s="12"/>
      <c r="S83" s="12"/>
    </row>
    <row r="84" ht="9" customHeight="1" hidden="1">
      <c r="A84" s="947">
        <v>2018</v>
      </c>
      <c r="B84" s="948"/>
      <c r="C84" s="927">
        <v>14458</v>
      </c>
      <c r="D84" s="900">
        <v>80801</v>
      </c>
      <c r="E84" t="s" s="904">
        <v>107</v>
      </c>
      <c r="F84" t="s" s="904">
        <v>1499</v>
      </c>
      <c r="G84" s="949">
        <v>1</v>
      </c>
      <c r="H84" t="s" s="904">
        <v>166</v>
      </c>
      <c r="I84" t="s" s="904">
        <v>51</v>
      </c>
      <c r="J84" t="s" s="904">
        <v>1697</v>
      </c>
      <c r="K84" t="s" s="930">
        <v>210</v>
      </c>
      <c r="L84" t="s" s="906">
        <v>1027</v>
      </c>
      <c r="M84" s="907"/>
      <c r="N84" s="907"/>
      <c r="O84" s="907">
        <v>43101</v>
      </c>
      <c r="P84" t="s" s="906">
        <v>2267</v>
      </c>
      <c r="Q84" s="57"/>
      <c r="R84" s="12"/>
      <c r="S84" s="12"/>
    </row>
    <row r="85" ht="9" customHeight="1" hidden="1">
      <c r="A85" s="947">
        <v>2018</v>
      </c>
      <c r="B85" s="948"/>
      <c r="C85" s="927">
        <v>15510</v>
      </c>
      <c r="D85" s="900">
        <v>82031</v>
      </c>
      <c r="E85" t="s" s="904">
        <v>1467</v>
      </c>
      <c r="F85" t="s" s="904">
        <v>1263</v>
      </c>
      <c r="G85" t="s" s="904">
        <v>1301</v>
      </c>
      <c r="H85" t="s" s="904">
        <v>50</v>
      </c>
      <c r="I85" t="s" s="904">
        <v>1302</v>
      </c>
      <c r="J85" t="s" s="904">
        <v>1697</v>
      </c>
      <c r="K85" t="s" s="930">
        <v>1770</v>
      </c>
      <c r="L85" t="s" s="906">
        <v>1735</v>
      </c>
      <c r="M85" s="907"/>
      <c r="N85" s="907">
        <v>43101</v>
      </c>
      <c r="O85" s="907"/>
      <c r="P85" t="s" s="906">
        <v>2267</v>
      </c>
      <c r="Q85" s="57"/>
      <c r="R85" s="12"/>
      <c r="S85" s="12"/>
    </row>
    <row r="86" ht="9" customHeight="1" hidden="1">
      <c r="A86" s="947">
        <v>2018</v>
      </c>
      <c r="B86" s="948"/>
      <c r="C86" s="927">
        <v>16103</v>
      </c>
      <c r="D86" s="900">
        <v>80796</v>
      </c>
      <c r="E86" t="s" s="904">
        <v>107</v>
      </c>
      <c r="F86" t="s" s="904">
        <v>1455</v>
      </c>
      <c r="G86" s="949">
        <v>1</v>
      </c>
      <c r="H86" t="s" s="904">
        <v>166</v>
      </c>
      <c r="I86" t="s" s="904">
        <v>51</v>
      </c>
      <c r="J86" t="s" s="904">
        <v>1697</v>
      </c>
      <c r="K86" t="s" s="930">
        <v>210</v>
      </c>
      <c r="L86" t="s" s="906">
        <v>1027</v>
      </c>
      <c r="M86" s="907"/>
      <c r="N86" s="907"/>
      <c r="O86" s="907">
        <v>43101</v>
      </c>
      <c r="P86" t="s" s="906">
        <v>2267</v>
      </c>
      <c r="Q86" s="57"/>
      <c r="R86" s="12"/>
      <c r="S86" s="12"/>
    </row>
    <row r="87" ht="9" customHeight="1" hidden="1">
      <c r="A87" s="947">
        <v>2018</v>
      </c>
      <c r="B87" s="948"/>
      <c r="C87" s="927">
        <v>16245</v>
      </c>
      <c r="D87" s="900">
        <v>80634</v>
      </c>
      <c r="E87" t="s" s="904">
        <v>107</v>
      </c>
      <c r="F87" t="s" s="904">
        <v>239</v>
      </c>
      <c r="G87" s="949">
        <v>1</v>
      </c>
      <c r="H87" t="s" s="904">
        <v>50</v>
      </c>
      <c r="I87" t="s" s="904">
        <v>1771</v>
      </c>
      <c r="J87" t="s" s="904">
        <v>1772</v>
      </c>
      <c r="K87" t="s" s="930">
        <v>1773</v>
      </c>
      <c r="L87" t="s" s="906">
        <v>1027</v>
      </c>
      <c r="M87" s="907"/>
      <c r="N87" s="907"/>
      <c r="O87" s="907">
        <v>43101</v>
      </c>
      <c r="P87" t="s" s="906">
        <v>2267</v>
      </c>
      <c r="Q87" s="57"/>
      <c r="R87" s="12"/>
      <c r="S87" s="12"/>
    </row>
    <row r="88" ht="9" customHeight="1" hidden="1">
      <c r="A88" s="947">
        <v>2018</v>
      </c>
      <c r="B88" s="948"/>
      <c r="C88" s="927">
        <v>16260</v>
      </c>
      <c r="D88" s="900">
        <v>80634</v>
      </c>
      <c r="E88" t="s" s="904">
        <v>107</v>
      </c>
      <c r="F88" t="s" s="904">
        <v>1602</v>
      </c>
      <c r="G88" s="949">
        <v>1</v>
      </c>
      <c r="H88" t="s" s="904">
        <v>50</v>
      </c>
      <c r="I88" t="s" s="904">
        <v>51</v>
      </c>
      <c r="J88" t="s" s="904">
        <v>1772</v>
      </c>
      <c r="K88" t="s" s="930">
        <v>1773</v>
      </c>
      <c r="L88" t="s" s="906">
        <v>1027</v>
      </c>
      <c r="M88" s="907"/>
      <c r="N88" s="907"/>
      <c r="O88" s="907">
        <v>43101</v>
      </c>
      <c r="P88" t="s" s="906">
        <v>2267</v>
      </c>
      <c r="Q88" s="57"/>
      <c r="R88" s="12"/>
      <c r="S88" s="12"/>
    </row>
    <row r="89" ht="9" customHeight="1" hidden="1">
      <c r="A89" s="947">
        <v>2018</v>
      </c>
      <c r="B89" s="948"/>
      <c r="C89" s="927">
        <v>16962</v>
      </c>
      <c r="D89" s="900">
        <v>80331</v>
      </c>
      <c r="E89" t="s" s="904">
        <v>107</v>
      </c>
      <c r="F89" t="s" s="904">
        <v>1495</v>
      </c>
      <c r="G89" s="949">
        <v>3</v>
      </c>
      <c r="H89" t="s" s="904">
        <v>1484</v>
      </c>
      <c r="I89" t="s" s="904">
        <v>51</v>
      </c>
      <c r="J89" t="s" s="904">
        <v>1774</v>
      </c>
      <c r="K89" s="950">
        <v>0</v>
      </c>
      <c r="L89" t="s" s="906">
        <v>1735</v>
      </c>
      <c r="M89" s="907"/>
      <c r="N89" s="907">
        <v>43101</v>
      </c>
      <c r="O89" s="907"/>
      <c r="P89" t="s" s="906">
        <v>2267</v>
      </c>
      <c r="Q89" s="57"/>
      <c r="R89" s="12"/>
      <c r="S89" s="12"/>
    </row>
    <row r="90" ht="9" customHeight="1" hidden="1">
      <c r="A90" s="947">
        <v>2018</v>
      </c>
      <c r="B90" s="948"/>
      <c r="C90" s="927">
        <v>16647</v>
      </c>
      <c r="D90" s="900">
        <v>80634</v>
      </c>
      <c r="E90" t="s" s="904">
        <v>107</v>
      </c>
      <c r="F90" t="s" s="904">
        <v>1775</v>
      </c>
      <c r="G90" s="949">
        <v>1</v>
      </c>
      <c r="H90" t="s" s="904">
        <v>50</v>
      </c>
      <c r="I90" t="s" s="904">
        <v>51</v>
      </c>
      <c r="J90" t="s" s="904">
        <v>71</v>
      </c>
      <c r="K90" t="s" s="930">
        <v>362</v>
      </c>
      <c r="L90" t="s" s="906">
        <v>1729</v>
      </c>
      <c r="M90" s="907">
        <v>43101</v>
      </c>
      <c r="N90" s="907"/>
      <c r="O90" s="907"/>
      <c r="P90" t="s" s="906">
        <v>2267</v>
      </c>
      <c r="Q90" s="57"/>
      <c r="R90" s="12"/>
      <c r="S90" s="12"/>
    </row>
    <row r="91" ht="9" customHeight="1" hidden="1">
      <c r="A91" s="947">
        <v>2018</v>
      </c>
      <c r="B91" s="948"/>
      <c r="C91" s="927">
        <v>16992</v>
      </c>
      <c r="D91" s="900">
        <v>80636</v>
      </c>
      <c r="E91" t="s" s="904">
        <v>107</v>
      </c>
      <c r="F91" t="s" s="904">
        <v>367</v>
      </c>
      <c r="G91" s="949">
        <v>1</v>
      </c>
      <c r="H91" t="s" s="904">
        <v>50</v>
      </c>
      <c r="I91" t="s" s="904">
        <v>51</v>
      </c>
      <c r="J91" t="s" s="904">
        <v>71</v>
      </c>
      <c r="K91" t="s" s="930">
        <v>362</v>
      </c>
      <c r="L91" t="s" s="906">
        <v>1729</v>
      </c>
      <c r="M91" s="907">
        <v>43101</v>
      </c>
      <c r="N91" s="907"/>
      <c r="O91" s="907"/>
      <c r="P91" t="s" s="906">
        <v>2267</v>
      </c>
      <c r="Q91" s="57"/>
      <c r="R91" s="12"/>
      <c r="S91" s="12"/>
    </row>
    <row r="92" ht="9" customHeight="1" hidden="1">
      <c r="A92" s="947">
        <v>2018</v>
      </c>
      <c r="B92" s="948"/>
      <c r="C92" s="927">
        <v>16965</v>
      </c>
      <c r="D92" s="900">
        <v>82064</v>
      </c>
      <c r="E92" t="s" s="904">
        <v>279</v>
      </c>
      <c r="F92" t="s" s="904">
        <v>280</v>
      </c>
      <c r="G92" s="949">
        <v>1</v>
      </c>
      <c r="H92" t="s" s="904">
        <v>50</v>
      </c>
      <c r="I92" t="s" s="904">
        <v>51</v>
      </c>
      <c r="J92" t="s" s="904">
        <v>71</v>
      </c>
      <c r="K92" t="s" s="930">
        <v>1776</v>
      </c>
      <c r="L92" t="s" s="906">
        <v>1729</v>
      </c>
      <c r="M92" s="907">
        <v>43101</v>
      </c>
      <c r="N92" s="907"/>
      <c r="O92" s="907"/>
      <c r="P92" t="s" s="906">
        <v>2267</v>
      </c>
      <c r="Q92" s="57"/>
      <c r="R92" s="12"/>
      <c r="S92" s="12"/>
    </row>
    <row r="93" ht="9" customHeight="1" hidden="1">
      <c r="A93" s="947">
        <v>2018</v>
      </c>
      <c r="B93" s="948"/>
      <c r="C93" s="927">
        <v>14465</v>
      </c>
      <c r="D93" s="900">
        <v>81379</v>
      </c>
      <c r="E93" t="s" s="904">
        <v>107</v>
      </c>
      <c r="F93" t="s" s="904">
        <v>1347</v>
      </c>
      <c r="G93" s="949">
        <v>3</v>
      </c>
      <c r="H93" t="s" s="904">
        <v>1348</v>
      </c>
      <c r="I93" t="s" s="904">
        <v>1349</v>
      </c>
      <c r="J93" s="949">
        <v>0</v>
      </c>
      <c r="K93" s="950">
        <v>0</v>
      </c>
      <c r="L93" t="s" s="906">
        <v>1735</v>
      </c>
      <c r="M93" s="907"/>
      <c r="N93" s="907">
        <v>43121</v>
      </c>
      <c r="O93" s="907"/>
      <c r="P93" t="s" s="906">
        <v>2267</v>
      </c>
      <c r="Q93" s="57"/>
      <c r="R93" s="12"/>
      <c r="S93" s="12"/>
    </row>
    <row r="94" ht="9" customHeight="1" hidden="1">
      <c r="A94" s="947">
        <v>2018</v>
      </c>
      <c r="B94" s="948"/>
      <c r="C94" s="927">
        <v>15510</v>
      </c>
      <c r="D94" s="900">
        <v>82031</v>
      </c>
      <c r="E94" t="s" s="904">
        <v>1467</v>
      </c>
      <c r="F94" t="s" s="904">
        <v>1263</v>
      </c>
      <c r="G94" t="s" s="904">
        <v>1301</v>
      </c>
      <c r="H94" t="s" s="904">
        <v>50</v>
      </c>
      <c r="I94" t="s" s="904">
        <v>1302</v>
      </c>
      <c r="J94" t="s" s="904">
        <v>1697</v>
      </c>
      <c r="K94" t="s" s="930">
        <v>1770</v>
      </c>
      <c r="L94" t="s" s="906">
        <v>1729</v>
      </c>
      <c r="M94" s="907">
        <v>43141</v>
      </c>
      <c r="N94" s="907"/>
      <c r="O94" s="907"/>
      <c r="P94" t="s" s="906">
        <v>2289</v>
      </c>
      <c r="Q94" s="57"/>
      <c r="R94" s="12"/>
      <c r="S94" s="12"/>
    </row>
    <row r="95" ht="9" customHeight="1" hidden="1">
      <c r="A95" s="947">
        <v>2018</v>
      </c>
      <c r="B95" s="948"/>
      <c r="C95" s="927">
        <v>16105</v>
      </c>
      <c r="D95" s="900">
        <v>81477</v>
      </c>
      <c r="E95" t="s" s="904">
        <v>107</v>
      </c>
      <c r="F95" t="s" s="904">
        <v>355</v>
      </c>
      <c r="G95" s="949">
        <v>1</v>
      </c>
      <c r="H95" t="s" s="904">
        <v>50</v>
      </c>
      <c r="I95" t="s" s="904">
        <v>51</v>
      </c>
      <c r="J95" t="s" s="904">
        <v>71</v>
      </c>
      <c r="K95" t="s" s="930">
        <v>1777</v>
      </c>
      <c r="L95" t="s" s="906">
        <v>1729</v>
      </c>
      <c r="M95" s="907">
        <v>43160</v>
      </c>
      <c r="N95" s="907"/>
      <c r="O95" s="907"/>
      <c r="P95" t="s" s="906">
        <v>2298</v>
      </c>
      <c r="Q95" s="57"/>
      <c r="R95" s="12"/>
      <c r="S95" s="12"/>
    </row>
    <row r="96" ht="9" customHeight="1" hidden="1">
      <c r="A96" s="947">
        <v>2018</v>
      </c>
      <c r="B96" s="948"/>
      <c r="C96" s="927">
        <v>14177</v>
      </c>
      <c r="D96" s="900">
        <v>85368</v>
      </c>
      <c r="E96" t="s" s="904">
        <v>1639</v>
      </c>
      <c r="F96" t="s" s="904">
        <v>1640</v>
      </c>
      <c r="G96" s="949">
        <v>1</v>
      </c>
      <c r="H96" t="s" s="904">
        <v>166</v>
      </c>
      <c r="I96" t="s" s="904">
        <v>1771</v>
      </c>
      <c r="J96" t="s" s="904">
        <v>1748</v>
      </c>
      <c r="K96" t="s" s="930">
        <v>447</v>
      </c>
      <c r="L96" t="s" s="906">
        <v>1729</v>
      </c>
      <c r="M96" s="907"/>
      <c r="N96" s="907"/>
      <c r="O96" s="907">
        <v>43191</v>
      </c>
      <c r="P96" t="s" s="906">
        <v>2096</v>
      </c>
      <c r="Q96" s="57"/>
      <c r="R96" s="12"/>
      <c r="S96" s="12"/>
    </row>
    <row r="97" ht="9" customHeight="1" hidden="1">
      <c r="A97" s="947">
        <v>2018</v>
      </c>
      <c r="B97" s="948"/>
      <c r="C97" s="927">
        <v>15503</v>
      </c>
      <c r="D97" s="900">
        <v>80638</v>
      </c>
      <c r="E97" t="s" s="904">
        <v>107</v>
      </c>
      <c r="F97" t="s" s="904">
        <v>459</v>
      </c>
      <c r="G97" s="949">
        <v>1</v>
      </c>
      <c r="H97" t="s" s="904">
        <v>166</v>
      </c>
      <c r="I97" t="s" s="904">
        <v>51</v>
      </c>
      <c r="J97" t="s" s="904">
        <v>1778</v>
      </c>
      <c r="K97" t="s" s="930">
        <v>1779</v>
      </c>
      <c r="L97" t="s" s="906">
        <v>1729</v>
      </c>
      <c r="M97" s="907"/>
      <c r="N97" s="907"/>
      <c r="O97" s="907">
        <v>43191</v>
      </c>
      <c r="P97" t="s" s="906">
        <v>2096</v>
      </c>
      <c r="Q97" s="57"/>
      <c r="R97" s="12"/>
      <c r="S97" s="12"/>
    </row>
    <row r="98" ht="9" customHeight="1" hidden="1">
      <c r="A98" s="947">
        <v>2018</v>
      </c>
      <c r="B98" s="948"/>
      <c r="C98" s="927">
        <v>15508</v>
      </c>
      <c r="D98" s="900">
        <v>81375</v>
      </c>
      <c r="E98" t="s" s="904">
        <v>1780</v>
      </c>
      <c r="F98" t="s" s="904">
        <v>1781</v>
      </c>
      <c r="G98" t="s" s="904">
        <v>1301</v>
      </c>
      <c r="H98" t="s" s="904">
        <v>1484</v>
      </c>
      <c r="I98" t="s" s="904">
        <v>1302</v>
      </c>
      <c r="J98" t="s" s="904">
        <v>1763</v>
      </c>
      <c r="K98" t="s" s="930">
        <v>71</v>
      </c>
      <c r="L98" t="s" s="906">
        <v>1735</v>
      </c>
      <c r="M98" s="907"/>
      <c r="N98" s="907">
        <v>43191</v>
      </c>
      <c r="O98" s="907"/>
      <c r="P98" t="s" s="906">
        <v>2096</v>
      </c>
      <c r="Q98" s="57"/>
      <c r="R98" s="12"/>
      <c r="S98" s="12"/>
    </row>
    <row r="99" ht="9" customHeight="1" hidden="1">
      <c r="A99" s="947">
        <v>2018</v>
      </c>
      <c r="B99" s="951">
        <v>10026</v>
      </c>
      <c r="C99" s="927">
        <v>14480</v>
      </c>
      <c r="D99" s="900">
        <v>82211</v>
      </c>
      <c r="E99" t="s" s="904">
        <v>1477</v>
      </c>
      <c r="F99" t="s" s="904">
        <v>1478</v>
      </c>
      <c r="G99" s="949">
        <v>1</v>
      </c>
      <c r="H99" t="s" s="904">
        <v>50</v>
      </c>
      <c r="I99" t="s" s="904">
        <v>51</v>
      </c>
      <c r="J99" t="s" s="904">
        <v>1782</v>
      </c>
      <c r="K99" t="s" s="930">
        <v>1783</v>
      </c>
      <c r="L99" t="s" s="906">
        <v>1729</v>
      </c>
      <c r="M99" s="907">
        <v>43221</v>
      </c>
      <c r="N99" s="907"/>
      <c r="O99" s="907"/>
      <c r="P99" t="s" s="906">
        <v>1035</v>
      </c>
      <c r="Q99" s="57"/>
      <c r="R99" s="12"/>
      <c r="S99" s="12"/>
    </row>
    <row r="100" ht="9" customHeight="1" hidden="1">
      <c r="A100" s="947">
        <v>2018</v>
      </c>
      <c r="B100" s="951">
        <v>10075</v>
      </c>
      <c r="C100" s="927">
        <v>14380</v>
      </c>
      <c r="D100" s="900">
        <v>84032</v>
      </c>
      <c r="E100" t="s" s="904">
        <v>420</v>
      </c>
      <c r="F100" t="s" s="904">
        <v>117</v>
      </c>
      <c r="G100" t="s" s="904">
        <v>2839</v>
      </c>
      <c r="H100" s="949">
        <v>1</v>
      </c>
      <c r="I100" t="s" s="904">
        <v>166</v>
      </c>
      <c r="J100" t="s" s="904">
        <v>1729</v>
      </c>
      <c r="K100" t="s" s="930">
        <v>447</v>
      </c>
      <c r="L100" t="s" s="906">
        <v>1729</v>
      </c>
      <c r="M100" s="907">
        <v>43236</v>
      </c>
      <c r="N100" s="907"/>
      <c r="O100" s="907"/>
      <c r="P100" t="s" s="906">
        <v>1035</v>
      </c>
      <c r="Q100" s="57"/>
      <c r="R100" s="12"/>
      <c r="S100" s="12"/>
    </row>
    <row r="101" ht="9" customHeight="1" hidden="1">
      <c r="A101" s="947">
        <v>2018</v>
      </c>
      <c r="B101" s="951">
        <v>10003</v>
      </c>
      <c r="C101" s="927">
        <v>13882</v>
      </c>
      <c r="D101" s="900">
        <v>83278</v>
      </c>
      <c r="E101" t="s" s="904">
        <v>67</v>
      </c>
      <c r="F101" t="s" s="904">
        <v>68</v>
      </c>
      <c r="G101" t="s" s="904">
        <v>2840</v>
      </c>
      <c r="H101" s="949">
        <v>3</v>
      </c>
      <c r="I101" t="s" s="904">
        <v>1484</v>
      </c>
      <c r="J101" t="s" s="904">
        <v>1735</v>
      </c>
      <c r="K101" t="s" s="930">
        <v>1723</v>
      </c>
      <c r="L101" t="s" s="906">
        <v>1735</v>
      </c>
      <c r="M101" s="907"/>
      <c r="N101" s="907">
        <v>43252</v>
      </c>
      <c r="O101" s="907"/>
      <c r="P101" t="s" s="906">
        <v>1096</v>
      </c>
      <c r="Q101" s="57"/>
      <c r="R101" s="12"/>
      <c r="S101" s="12"/>
    </row>
    <row r="102" ht="9" customHeight="1" hidden="1">
      <c r="A102" s="947">
        <v>2018</v>
      </c>
      <c r="B102" s="951">
        <v>10031</v>
      </c>
      <c r="C102" s="927">
        <v>15517</v>
      </c>
      <c r="D102" s="900">
        <v>82362</v>
      </c>
      <c r="E102" t="s" s="904">
        <v>116</v>
      </c>
      <c r="F102" t="s" s="904">
        <v>1275</v>
      </c>
      <c r="G102" t="s" s="904">
        <v>49</v>
      </c>
      <c r="H102" t="s" s="904">
        <v>1301</v>
      </c>
      <c r="I102" t="s" s="904">
        <v>50</v>
      </c>
      <c r="J102" t="s" s="904">
        <v>1729</v>
      </c>
      <c r="K102" t="s" s="930">
        <v>1760</v>
      </c>
      <c r="L102" t="s" s="906">
        <v>1729</v>
      </c>
      <c r="M102" s="907"/>
      <c r="N102" s="907"/>
      <c r="O102" s="907">
        <v>43282</v>
      </c>
      <c r="P102" t="s" s="906">
        <v>1044</v>
      </c>
      <c r="Q102" s="57"/>
      <c r="R102" s="12"/>
      <c r="S102" s="12"/>
    </row>
    <row r="103" ht="9" customHeight="1" hidden="1">
      <c r="A103" s="947">
        <v>2018</v>
      </c>
      <c r="B103" s="951">
        <v>10043</v>
      </c>
      <c r="C103" s="927">
        <v>18813</v>
      </c>
      <c r="D103" s="900">
        <v>81371</v>
      </c>
      <c r="E103" t="s" s="904">
        <v>107</v>
      </c>
      <c r="F103" t="s" s="904">
        <v>295</v>
      </c>
      <c r="G103" t="s" s="904">
        <v>2840</v>
      </c>
      <c r="H103" s="949">
        <v>1</v>
      </c>
      <c r="I103" t="s" s="904">
        <v>50</v>
      </c>
      <c r="J103" t="s" s="904">
        <v>1763</v>
      </c>
      <c r="K103" t="s" s="930">
        <v>242</v>
      </c>
      <c r="L103" t="s" s="906">
        <v>1729</v>
      </c>
      <c r="M103" s="907"/>
      <c r="N103" s="907"/>
      <c r="O103" s="907">
        <v>43306</v>
      </c>
      <c r="P103" t="s" s="906">
        <v>1044</v>
      </c>
      <c r="Q103" s="57"/>
      <c r="R103" s="12"/>
      <c r="S103" s="12"/>
    </row>
    <row r="104" ht="9" customHeight="1" hidden="1">
      <c r="A104" s="947">
        <v>2018</v>
      </c>
      <c r="B104" s="951">
        <v>10046</v>
      </c>
      <c r="C104" s="927">
        <v>14110</v>
      </c>
      <c r="D104" s="900">
        <v>85456</v>
      </c>
      <c r="E104" t="s" s="904">
        <v>1629</v>
      </c>
      <c r="F104" t="s" s="904">
        <v>1784</v>
      </c>
      <c r="G104" t="s" s="904">
        <v>90</v>
      </c>
      <c r="H104" s="949">
        <v>1</v>
      </c>
      <c r="I104" t="s" s="904">
        <v>166</v>
      </c>
      <c r="J104" t="s" s="904">
        <v>71</v>
      </c>
      <c r="K104" t="s" s="930">
        <v>447</v>
      </c>
      <c r="L104" t="s" s="906">
        <v>1729</v>
      </c>
      <c r="M104" s="907">
        <v>43344</v>
      </c>
      <c r="N104" s="907"/>
      <c r="O104" s="907"/>
      <c r="P104" t="s" s="906">
        <v>2098</v>
      </c>
      <c r="Q104" s="57"/>
      <c r="R104" s="12"/>
      <c r="S104" s="12"/>
    </row>
    <row r="105" ht="9" customHeight="1" hidden="1">
      <c r="A105" s="947">
        <v>2018</v>
      </c>
      <c r="B105" s="951">
        <v>10108</v>
      </c>
      <c r="C105" s="927">
        <v>16977</v>
      </c>
      <c r="D105" s="900">
        <v>94424</v>
      </c>
      <c r="E105" t="s" s="904">
        <v>680</v>
      </c>
      <c r="F105" t="s" s="904">
        <v>681</v>
      </c>
      <c r="G105" t="s" s="904">
        <v>90</v>
      </c>
      <c r="H105" s="949">
        <v>5</v>
      </c>
      <c r="I105" t="s" s="904">
        <v>1325</v>
      </c>
      <c r="J105" t="s" s="904">
        <v>71</v>
      </c>
      <c r="K105" t="s" s="930">
        <v>1785</v>
      </c>
      <c r="L105" t="s" s="906">
        <v>1729</v>
      </c>
      <c r="M105" s="907">
        <v>43344</v>
      </c>
      <c r="N105" s="907"/>
      <c r="O105" s="907"/>
      <c r="P105" t="s" s="906">
        <v>2098</v>
      </c>
      <c r="Q105" s="57"/>
      <c r="R105" s="12"/>
      <c r="S105" s="12"/>
    </row>
    <row r="106" ht="9" customHeight="1" hidden="1">
      <c r="A106" s="947">
        <v>2018</v>
      </c>
      <c r="B106" s="951">
        <v>10130</v>
      </c>
      <c r="C106" s="927">
        <v>15520</v>
      </c>
      <c r="D106" s="900">
        <v>94431</v>
      </c>
      <c r="E106" t="s" s="904">
        <v>687</v>
      </c>
      <c r="F106" t="s" s="904">
        <v>1324</v>
      </c>
      <c r="G106" t="s" s="904">
        <v>49</v>
      </c>
      <c r="H106" s="949">
        <v>5</v>
      </c>
      <c r="I106" t="s" s="904">
        <v>1325</v>
      </c>
      <c r="J106" t="s" s="904">
        <v>71</v>
      </c>
      <c r="K106" t="s" s="930">
        <v>1786</v>
      </c>
      <c r="L106" t="s" s="906">
        <v>1729</v>
      </c>
      <c r="M106" s="907">
        <v>43344</v>
      </c>
      <c r="N106" s="907"/>
      <c r="O106" s="907"/>
      <c r="P106" t="s" s="906">
        <v>2098</v>
      </c>
      <c r="Q106" s="57"/>
      <c r="R106" s="12"/>
      <c r="S106" s="12"/>
    </row>
    <row r="107" ht="9" customHeight="1" hidden="1">
      <c r="A107" s="947">
        <v>2018</v>
      </c>
      <c r="B107" s="951">
        <v>10075</v>
      </c>
      <c r="C107" s="927">
        <v>14380</v>
      </c>
      <c r="D107" s="900">
        <v>84032</v>
      </c>
      <c r="E107" t="s" s="904">
        <v>420</v>
      </c>
      <c r="F107" t="s" s="904">
        <v>117</v>
      </c>
      <c r="G107" t="s" s="904">
        <v>2839</v>
      </c>
      <c r="H107" s="949">
        <v>1</v>
      </c>
      <c r="I107" t="s" s="904">
        <v>166</v>
      </c>
      <c r="J107" t="s" s="904">
        <v>447</v>
      </c>
      <c r="K107" t="s" s="930">
        <v>422</v>
      </c>
      <c r="L107" t="s" s="906">
        <v>1729</v>
      </c>
      <c r="M107" s="907"/>
      <c r="N107" s="907"/>
      <c r="O107" s="907">
        <v>43344</v>
      </c>
      <c r="P107" t="s" s="906">
        <v>2098</v>
      </c>
      <c r="Q107" s="57"/>
      <c r="R107" s="12"/>
      <c r="S107" s="12"/>
    </row>
    <row r="108" ht="9" customHeight="1" hidden="1">
      <c r="A108" s="947">
        <v>2018</v>
      </c>
      <c r="B108" s="951">
        <v>10062</v>
      </c>
      <c r="C108" s="927">
        <v>13787</v>
      </c>
      <c r="D108" s="900">
        <v>85716</v>
      </c>
      <c r="E108" t="s" s="904">
        <v>1365</v>
      </c>
      <c r="F108" t="s" s="904">
        <v>1366</v>
      </c>
      <c r="G108" s="949">
        <v>3</v>
      </c>
      <c r="H108" t="s" s="904">
        <v>1348</v>
      </c>
      <c r="I108" t="s" s="904">
        <v>1341</v>
      </c>
      <c r="J108" t="s" s="904">
        <v>1742</v>
      </c>
      <c r="K108" t="s" s="930">
        <v>71</v>
      </c>
      <c r="L108" t="s" s="906">
        <v>1735</v>
      </c>
      <c r="M108" s="907"/>
      <c r="N108" s="907">
        <v>43374</v>
      </c>
      <c r="O108" s="907"/>
      <c r="P108" t="s" s="906">
        <v>1052</v>
      </c>
      <c r="Q108" s="57"/>
      <c r="R108" s="12"/>
      <c r="S108" s="12"/>
    </row>
    <row r="109" ht="9" customHeight="1" hidden="1">
      <c r="A109" s="947">
        <v>2018</v>
      </c>
      <c r="B109" s="951">
        <v>10050</v>
      </c>
      <c r="C109" s="927">
        <v>14184</v>
      </c>
      <c r="D109" s="900">
        <v>85435</v>
      </c>
      <c r="E109" t="s" s="904">
        <v>319</v>
      </c>
      <c r="F109" t="s" s="904">
        <v>1555</v>
      </c>
      <c r="G109" t="s" s="904">
        <v>90</v>
      </c>
      <c r="H109" s="949">
        <v>1</v>
      </c>
      <c r="I109" t="s" s="904">
        <v>166</v>
      </c>
      <c r="J109" t="s" s="904">
        <v>1768</v>
      </c>
      <c r="K109" t="s" s="930">
        <v>447</v>
      </c>
      <c r="L109" t="s" s="906">
        <v>1729</v>
      </c>
      <c r="M109" s="907"/>
      <c r="N109" s="907"/>
      <c r="O109" s="907">
        <v>43435</v>
      </c>
      <c r="P109" t="s" s="906">
        <v>1063</v>
      </c>
      <c r="Q109" s="57"/>
      <c r="R109" s="12"/>
      <c r="S109" s="12"/>
    </row>
    <row r="110" ht="9" customHeight="1" hidden="1">
      <c r="A110" s="947">
        <v>2018</v>
      </c>
      <c r="B110" s="951">
        <v>10080</v>
      </c>
      <c r="C110" s="927">
        <v>14457</v>
      </c>
      <c r="D110" s="900">
        <v>85435</v>
      </c>
      <c r="E110" t="s" s="904">
        <v>319</v>
      </c>
      <c r="F110" t="s" s="904">
        <v>445</v>
      </c>
      <c r="G110" t="s" s="904">
        <v>49</v>
      </c>
      <c r="H110" s="949">
        <v>1</v>
      </c>
      <c r="I110" t="s" s="904">
        <v>166</v>
      </c>
      <c r="J110" t="s" s="904">
        <v>1768</v>
      </c>
      <c r="K110" t="s" s="930">
        <v>447</v>
      </c>
      <c r="L110" t="s" s="906">
        <v>1729</v>
      </c>
      <c r="M110" s="907"/>
      <c r="N110" s="907"/>
      <c r="O110" s="907">
        <v>43435</v>
      </c>
      <c r="P110" t="s" s="906">
        <v>1063</v>
      </c>
      <c r="Q110" s="57"/>
      <c r="R110" s="12"/>
      <c r="S110" s="12"/>
    </row>
    <row r="111" ht="9" customHeight="1" hidden="1">
      <c r="A111" s="947">
        <v>2018</v>
      </c>
      <c r="B111" s="951">
        <v>10054</v>
      </c>
      <c r="C111" s="927">
        <v>15514</v>
      </c>
      <c r="D111" s="900">
        <v>82327</v>
      </c>
      <c r="E111" t="s" s="904">
        <v>335</v>
      </c>
      <c r="F111" t="s" s="904">
        <v>336</v>
      </c>
      <c r="G111" t="s" s="904">
        <v>49</v>
      </c>
      <c r="H111" t="s" s="904">
        <v>1301</v>
      </c>
      <c r="I111" t="s" s="904">
        <v>1484</v>
      </c>
      <c r="J111" t="s" s="904">
        <v>1782</v>
      </c>
      <c r="K111" t="s" s="930">
        <v>71</v>
      </c>
      <c r="L111" t="s" s="906">
        <v>1735</v>
      </c>
      <c r="M111" s="907"/>
      <c r="N111" s="907"/>
      <c r="O111" s="907">
        <v>43435</v>
      </c>
      <c r="P111" t="s" s="906">
        <v>1063</v>
      </c>
      <c r="Q111" s="57"/>
      <c r="R111" s="12"/>
      <c r="S111" s="12"/>
    </row>
    <row r="112" ht="9" customHeight="1" hidden="1">
      <c r="A112" s="947">
        <v>2018</v>
      </c>
      <c r="B112" s="951">
        <v>10056</v>
      </c>
      <c r="C112" s="927">
        <v>15516</v>
      </c>
      <c r="D112" s="900">
        <v>82343</v>
      </c>
      <c r="E112" t="s" s="904">
        <v>350</v>
      </c>
      <c r="F112" t="s" s="904">
        <v>351</v>
      </c>
      <c r="G112" t="s" s="904">
        <v>2840</v>
      </c>
      <c r="H112" t="s" s="904">
        <v>1301</v>
      </c>
      <c r="I112" t="s" s="904">
        <v>50</v>
      </c>
      <c r="J112" t="s" s="904">
        <v>1782</v>
      </c>
      <c r="K112" t="s" s="930">
        <v>1783</v>
      </c>
      <c r="L112" t="s" s="906">
        <v>1729</v>
      </c>
      <c r="M112" s="907"/>
      <c r="N112" s="907"/>
      <c r="O112" s="907">
        <v>43435</v>
      </c>
      <c r="P112" t="s" s="906">
        <v>1063</v>
      </c>
      <c r="Q112" s="57"/>
      <c r="R112" s="12"/>
      <c r="S112" s="12"/>
    </row>
    <row r="113" ht="9" customHeight="1" hidden="1">
      <c r="A113" s="947">
        <v>2018</v>
      </c>
      <c r="B113" s="951">
        <v>10033</v>
      </c>
      <c r="C113" s="927">
        <v>15519</v>
      </c>
      <c r="D113" s="900">
        <v>82319</v>
      </c>
      <c r="E113" t="s" s="904">
        <v>252</v>
      </c>
      <c r="F113" t="s" s="904">
        <v>1516</v>
      </c>
      <c r="G113" t="s" s="904">
        <v>49</v>
      </c>
      <c r="H113" t="s" s="904">
        <v>1301</v>
      </c>
      <c r="I113" t="s" s="904">
        <v>50</v>
      </c>
      <c r="J113" t="s" s="904">
        <v>1782</v>
      </c>
      <c r="K113" t="s" s="930">
        <v>1783</v>
      </c>
      <c r="L113" t="s" s="906">
        <v>1729</v>
      </c>
      <c r="M113" s="907"/>
      <c r="N113" s="907"/>
      <c r="O113" s="907">
        <v>43435</v>
      </c>
      <c r="P113" t="s" s="906">
        <v>1063</v>
      </c>
      <c r="Q113" s="57"/>
      <c r="R113" s="12"/>
      <c r="S113" s="12"/>
    </row>
    <row r="114" ht="9" customHeight="1" hidden="1">
      <c r="A114" s="947">
        <v>2018</v>
      </c>
      <c r="B114" s="951">
        <v>10026</v>
      </c>
      <c r="C114" s="927">
        <v>14480</v>
      </c>
      <c r="D114" s="900">
        <v>82211</v>
      </c>
      <c r="E114" t="s" s="904">
        <v>1477</v>
      </c>
      <c r="F114" t="s" s="904">
        <v>1478</v>
      </c>
      <c r="G114" t="s" s="904">
        <v>90</v>
      </c>
      <c r="H114" s="949">
        <v>1</v>
      </c>
      <c r="I114" t="s" s="904">
        <v>50</v>
      </c>
      <c r="J114" t="s" s="904">
        <v>1787</v>
      </c>
      <c r="K114" t="s" s="930">
        <v>1788</v>
      </c>
      <c r="L114" t="s" s="906">
        <v>1729</v>
      </c>
      <c r="M114" s="907"/>
      <c r="N114" s="907"/>
      <c r="O114" s="907">
        <v>43435</v>
      </c>
      <c r="P114" t="s" s="906">
        <v>1063</v>
      </c>
      <c r="Q114" s="57"/>
      <c r="R114" s="12"/>
      <c r="S114" s="12"/>
    </row>
    <row r="115" ht="16.5" customHeight="1">
      <c r="A115" s="311"/>
      <c r="B115" s="952"/>
      <c r="C115" s="953"/>
      <c r="D115" s="954"/>
      <c r="E115" s="955"/>
      <c r="F115" s="955"/>
      <c r="G115" s="954"/>
      <c r="H115" s="954"/>
      <c r="I115" s="956"/>
      <c r="J115" s="955"/>
      <c r="K115" s="955"/>
      <c r="L115" s="957"/>
      <c r="M115" s="958"/>
      <c r="N115" s="958"/>
      <c r="O115" s="958"/>
      <c r="P115" s="957"/>
      <c r="Q115" s="12"/>
      <c r="R115" s="12"/>
      <c r="S115" s="12"/>
    </row>
    <row r="116" ht="29.25" customHeight="1" hidden="1">
      <c r="A116" t="s" s="941">
        <v>1016</v>
      </c>
      <c r="B116" t="s" s="959">
        <v>2835</v>
      </c>
      <c r="C116" t="s" s="960">
        <v>9</v>
      </c>
      <c r="D116" t="s" s="961">
        <v>1020</v>
      </c>
      <c r="E116" t="s" s="962">
        <v>2836</v>
      </c>
      <c r="F116" t="s" s="962">
        <v>12</v>
      </c>
      <c r="G116" t="s" s="963">
        <v>2841</v>
      </c>
      <c r="H116" t="s" s="963">
        <v>15</v>
      </c>
      <c r="I116" t="s" s="961">
        <v>16</v>
      </c>
      <c r="J116" t="s" s="964">
        <v>1023</v>
      </c>
      <c r="K116" t="s" s="964">
        <v>1024</v>
      </c>
      <c r="L116" t="s" s="961">
        <v>18</v>
      </c>
      <c r="M116" t="s" s="961">
        <v>1025</v>
      </c>
      <c r="N116" t="s" s="961">
        <v>1026</v>
      </c>
      <c r="O116" t="s" s="961">
        <v>2888</v>
      </c>
      <c r="P116" t="s" s="960">
        <v>2882</v>
      </c>
      <c r="Q116" s="57"/>
      <c r="R116" s="12"/>
      <c r="S116" s="12"/>
    </row>
    <row r="117" ht="20.1" customHeight="1" hidden="1">
      <c r="A117" s="947">
        <v>2019</v>
      </c>
      <c r="B117" s="965">
        <v>10077</v>
      </c>
      <c r="C117" s="966">
        <v>14431</v>
      </c>
      <c r="D117" s="967">
        <v>85375</v>
      </c>
      <c r="E117" t="s" s="968">
        <v>310</v>
      </c>
      <c r="F117" t="s" s="968">
        <v>1542</v>
      </c>
      <c r="G117" t="s" s="968">
        <v>119</v>
      </c>
      <c r="H117" s="969">
        <v>1</v>
      </c>
      <c r="I117" t="s" s="968">
        <v>166</v>
      </c>
      <c r="J117" t="s" s="968">
        <v>1742</v>
      </c>
      <c r="K117" t="s" s="970">
        <v>1789</v>
      </c>
      <c r="L117" t="s" s="971">
        <v>1729</v>
      </c>
      <c r="M117" s="972"/>
      <c r="N117" s="972"/>
      <c r="O117" s="972">
        <v>43466</v>
      </c>
      <c r="P117" t="s" s="971">
        <v>2095</v>
      </c>
      <c r="Q117" s="57"/>
      <c r="R117" s="12"/>
      <c r="S117" s="12"/>
    </row>
    <row r="118" ht="20.1" customHeight="1" hidden="1">
      <c r="A118" s="947">
        <v>2019</v>
      </c>
      <c r="B118" s="965">
        <v>10078</v>
      </c>
      <c r="C118" s="966">
        <v>14437</v>
      </c>
      <c r="D118" s="967">
        <v>85375</v>
      </c>
      <c r="E118" t="s" s="968">
        <v>310</v>
      </c>
      <c r="F118" t="s" s="968">
        <v>1598</v>
      </c>
      <c r="G118" t="s" s="968">
        <v>90</v>
      </c>
      <c r="H118" s="969">
        <v>1</v>
      </c>
      <c r="I118" t="s" s="968">
        <v>166</v>
      </c>
      <c r="J118" t="s" s="968">
        <v>1742</v>
      </c>
      <c r="K118" t="s" s="970">
        <v>1789</v>
      </c>
      <c r="L118" t="s" s="971">
        <v>1729</v>
      </c>
      <c r="M118" s="972"/>
      <c r="N118" s="972"/>
      <c r="O118" s="972">
        <v>43466</v>
      </c>
      <c r="P118" t="s" s="971">
        <v>2095</v>
      </c>
      <c r="Q118" s="57"/>
      <c r="R118" s="12"/>
      <c r="S118" s="12"/>
    </row>
    <row r="119" ht="20.1" customHeight="1" hidden="1">
      <c r="A119" s="947">
        <v>2019</v>
      </c>
      <c r="B119" s="965">
        <v>10099</v>
      </c>
      <c r="C119" s="966">
        <v>16994</v>
      </c>
      <c r="D119" s="967">
        <v>85375</v>
      </c>
      <c r="E119" t="s" s="968">
        <v>310</v>
      </c>
      <c r="F119" t="s" s="968">
        <v>508</v>
      </c>
      <c r="G119" t="s" s="968">
        <v>49</v>
      </c>
      <c r="H119" s="969">
        <v>1</v>
      </c>
      <c r="I119" t="s" s="968">
        <v>166</v>
      </c>
      <c r="J119" t="s" s="968">
        <v>1742</v>
      </c>
      <c r="K119" t="s" s="970">
        <v>1789</v>
      </c>
      <c r="L119" t="s" s="971">
        <v>1729</v>
      </c>
      <c r="M119" s="972"/>
      <c r="N119" s="972"/>
      <c r="O119" s="972">
        <v>43466</v>
      </c>
      <c r="P119" t="s" s="971">
        <v>2095</v>
      </c>
      <c r="Q119" s="57"/>
      <c r="R119" s="12"/>
      <c r="S119" s="12"/>
    </row>
    <row r="120" ht="20.1" customHeight="1" hidden="1">
      <c r="A120" s="947">
        <v>2019</v>
      </c>
      <c r="B120" s="965">
        <v>10016</v>
      </c>
      <c r="C120" s="966">
        <v>14423</v>
      </c>
      <c r="D120" s="967">
        <v>85640</v>
      </c>
      <c r="E120" t="s" s="968">
        <v>163</v>
      </c>
      <c r="F120" t="s" s="968">
        <v>164</v>
      </c>
      <c r="G120" t="s" s="968">
        <v>90</v>
      </c>
      <c r="H120" s="969">
        <v>1</v>
      </c>
      <c r="I120" t="s" s="968">
        <v>166</v>
      </c>
      <c r="J120" t="s" s="968">
        <v>1790</v>
      </c>
      <c r="K120" t="s" s="970">
        <v>167</v>
      </c>
      <c r="L120" t="s" s="971">
        <v>1729</v>
      </c>
      <c r="M120" s="972"/>
      <c r="N120" s="972"/>
      <c r="O120" s="972">
        <v>43466</v>
      </c>
      <c r="P120" t="s" s="971">
        <v>2095</v>
      </c>
      <c r="Q120" s="57"/>
      <c r="R120" s="12"/>
      <c r="S120" s="12"/>
    </row>
    <row r="121" ht="20.1" customHeight="1" hidden="1">
      <c r="A121" s="947">
        <v>2019</v>
      </c>
      <c r="B121" s="965">
        <v>10020</v>
      </c>
      <c r="C121" t="s" s="973">
        <v>1445</v>
      </c>
      <c r="D121" t="s" s="974">
        <v>1446</v>
      </c>
      <c r="E121" t="s" s="968">
        <v>1447</v>
      </c>
      <c r="F121" t="s" s="968">
        <v>1448</v>
      </c>
      <c r="G121" t="s" s="968">
        <v>2889</v>
      </c>
      <c r="H121" t="s" s="968">
        <v>1374</v>
      </c>
      <c r="I121" t="s" s="968">
        <v>1359</v>
      </c>
      <c r="J121" t="s" s="968">
        <v>1791</v>
      </c>
      <c r="K121" t="s" s="970">
        <v>71</v>
      </c>
      <c r="L121" t="s" s="971">
        <v>70</v>
      </c>
      <c r="M121" s="972"/>
      <c r="N121" s="972">
        <v>43466</v>
      </c>
      <c r="O121" s="972"/>
      <c r="P121" t="s" s="971">
        <v>2095</v>
      </c>
      <c r="Q121" s="57"/>
      <c r="R121" s="12"/>
      <c r="S121" s="12"/>
    </row>
    <row r="122" ht="20.1" customHeight="1" hidden="1">
      <c r="A122" s="947">
        <v>2019</v>
      </c>
      <c r="B122" s="965">
        <v>10021</v>
      </c>
      <c r="C122" s="966">
        <v>14455</v>
      </c>
      <c r="D122" s="967">
        <v>83278</v>
      </c>
      <c r="E122" t="s" s="968">
        <v>67</v>
      </c>
      <c r="F122" t="s" s="968">
        <v>185</v>
      </c>
      <c r="G122" t="s" s="968">
        <v>119</v>
      </c>
      <c r="H122" s="969">
        <v>1</v>
      </c>
      <c r="I122" t="s" s="968">
        <v>50</v>
      </c>
      <c r="J122" t="s" s="968">
        <v>1723</v>
      </c>
      <c r="K122" t="s" s="970">
        <v>71</v>
      </c>
      <c r="L122" t="s" s="971">
        <v>70</v>
      </c>
      <c r="M122" s="972"/>
      <c r="N122" s="972">
        <v>43466</v>
      </c>
      <c r="O122" s="972"/>
      <c r="P122" t="s" s="971">
        <v>2095</v>
      </c>
      <c r="Q122" s="57"/>
      <c r="R122" s="12"/>
      <c r="S122" s="12"/>
    </row>
    <row r="123" ht="20.1" customHeight="1" hidden="1">
      <c r="A123" s="947">
        <v>2019</v>
      </c>
      <c r="B123" s="965">
        <v>10001</v>
      </c>
      <c r="C123" s="966">
        <v>13706</v>
      </c>
      <c r="D123" s="967">
        <v>82467</v>
      </c>
      <c r="E123" t="s" s="968">
        <v>285</v>
      </c>
      <c r="F123" t="s" s="968">
        <v>1520</v>
      </c>
      <c r="G123" t="s" s="968">
        <v>49</v>
      </c>
      <c r="H123" s="969">
        <v>1</v>
      </c>
      <c r="I123" t="s" s="968">
        <v>50</v>
      </c>
      <c r="J123" t="s" s="968">
        <v>1792</v>
      </c>
      <c r="K123" t="s" s="970">
        <v>288</v>
      </c>
      <c r="L123" t="s" s="971">
        <v>1729</v>
      </c>
      <c r="M123" s="972"/>
      <c r="N123" s="972"/>
      <c r="O123" s="972">
        <v>43466</v>
      </c>
      <c r="P123" t="s" s="971">
        <v>2095</v>
      </c>
      <c r="Q123" s="57"/>
      <c r="R123" s="12"/>
      <c r="S123" s="12"/>
    </row>
    <row r="124" ht="20.1" customHeight="1" hidden="1">
      <c r="A124" s="947">
        <v>2019</v>
      </c>
      <c r="B124" s="965">
        <v>10042</v>
      </c>
      <c r="C124" s="966">
        <v>16969</v>
      </c>
      <c r="D124" s="967">
        <v>82467</v>
      </c>
      <c r="E124" t="s" s="968">
        <v>285</v>
      </c>
      <c r="F124" t="s" s="968">
        <v>286</v>
      </c>
      <c r="G124" t="s" s="968">
        <v>49</v>
      </c>
      <c r="H124" s="969">
        <v>1</v>
      </c>
      <c r="I124" t="s" s="968">
        <v>50</v>
      </c>
      <c r="J124" t="s" s="968">
        <v>1792</v>
      </c>
      <c r="K124" t="s" s="970">
        <v>288</v>
      </c>
      <c r="L124" t="s" s="971">
        <v>1729</v>
      </c>
      <c r="M124" s="972"/>
      <c r="N124" s="972"/>
      <c r="O124" s="972">
        <v>43466</v>
      </c>
      <c r="P124" t="s" s="971">
        <v>2095</v>
      </c>
      <c r="Q124" s="57"/>
      <c r="R124" s="12"/>
      <c r="S124" s="12"/>
    </row>
    <row r="125" ht="20.1" customHeight="1" hidden="1">
      <c r="A125" s="947">
        <v>2019</v>
      </c>
      <c r="B125" s="975">
        <v>10083</v>
      </c>
      <c r="C125" s="966">
        <v>15503</v>
      </c>
      <c r="D125" s="967">
        <v>80638</v>
      </c>
      <c r="E125" t="s" s="968">
        <v>107</v>
      </c>
      <c r="F125" t="s" s="968">
        <v>459</v>
      </c>
      <c r="G125" t="s" s="968">
        <v>49</v>
      </c>
      <c r="H125" s="969">
        <v>1</v>
      </c>
      <c r="I125" t="s" s="968">
        <v>166</v>
      </c>
      <c r="J125" t="s" s="968">
        <v>1779</v>
      </c>
      <c r="K125" t="s" s="970">
        <v>1793</v>
      </c>
      <c r="L125" t="s" s="971">
        <v>1729</v>
      </c>
      <c r="M125" s="972"/>
      <c r="N125" s="972"/>
      <c r="O125" s="972">
        <v>43497</v>
      </c>
      <c r="P125" t="s" s="971">
        <v>1134</v>
      </c>
      <c r="Q125" s="57"/>
      <c r="R125" s="12"/>
      <c r="S125" s="12"/>
    </row>
    <row r="126" ht="20.1" customHeight="1" hidden="1">
      <c r="A126" s="947">
        <v>2019</v>
      </c>
      <c r="B126" s="975">
        <v>10133</v>
      </c>
      <c r="C126" s="966">
        <v>15909</v>
      </c>
      <c r="D126" s="967">
        <v>80339</v>
      </c>
      <c r="E126" t="s" s="968">
        <v>107</v>
      </c>
      <c r="F126" t="s" s="968">
        <v>551</v>
      </c>
      <c r="G126" t="s" s="968">
        <v>241</v>
      </c>
      <c r="H126" s="969">
        <v>6</v>
      </c>
      <c r="I126" t="s" s="968">
        <v>50</v>
      </c>
      <c r="J126" t="s" s="968">
        <v>71</v>
      </c>
      <c r="K126" t="s" s="970">
        <v>1794</v>
      </c>
      <c r="L126" t="s" s="971">
        <v>1729</v>
      </c>
      <c r="M126" s="972">
        <v>43497</v>
      </c>
      <c r="N126" s="972"/>
      <c r="O126" s="972"/>
      <c r="P126" t="s" s="971">
        <v>1134</v>
      </c>
      <c r="Q126" s="57"/>
      <c r="R126" s="12"/>
      <c r="S126" s="12"/>
    </row>
    <row r="127" ht="20.1" customHeight="1" hidden="1">
      <c r="A127" s="947">
        <v>2019</v>
      </c>
      <c r="B127" s="975">
        <v>10144</v>
      </c>
      <c r="C127" s="966">
        <v>15506</v>
      </c>
      <c r="D127" s="967">
        <v>81249</v>
      </c>
      <c r="E127" t="s" s="968">
        <v>107</v>
      </c>
      <c r="F127" t="s" s="968">
        <v>1500</v>
      </c>
      <c r="G127" t="s" s="968">
        <v>49</v>
      </c>
      <c r="H127" s="969">
        <v>1</v>
      </c>
      <c r="I127" t="s" s="968">
        <v>166</v>
      </c>
      <c r="J127" t="s" s="968">
        <v>1795</v>
      </c>
      <c r="K127" t="s" s="970">
        <v>71</v>
      </c>
      <c r="L127" t="s" s="971">
        <v>70</v>
      </c>
      <c r="M127" s="972"/>
      <c r="N127" s="972">
        <v>43556</v>
      </c>
      <c r="O127" s="972"/>
      <c r="P127" t="s" s="971">
        <v>2096</v>
      </c>
      <c r="Q127" s="57"/>
      <c r="R127" s="12"/>
      <c r="S127" s="12"/>
    </row>
    <row r="128" ht="20.1" customHeight="1" hidden="1">
      <c r="A128" s="947">
        <v>2019</v>
      </c>
      <c r="B128" s="975">
        <v>10087</v>
      </c>
      <c r="C128" s="966">
        <v>16102</v>
      </c>
      <c r="D128" s="967">
        <v>81925</v>
      </c>
      <c r="E128" t="s" s="968">
        <v>107</v>
      </c>
      <c r="F128" t="s" s="968">
        <v>1600</v>
      </c>
      <c r="G128" t="s" s="968">
        <v>49</v>
      </c>
      <c r="H128" s="969">
        <v>1</v>
      </c>
      <c r="I128" t="s" s="968">
        <v>166</v>
      </c>
      <c r="J128" t="s" s="968">
        <v>1708</v>
      </c>
      <c r="K128" t="s" s="970">
        <v>447</v>
      </c>
      <c r="L128" t="s" s="971">
        <v>1729</v>
      </c>
      <c r="M128" s="972"/>
      <c r="N128" s="972"/>
      <c r="O128" s="972">
        <v>43556</v>
      </c>
      <c r="P128" t="s" s="971">
        <v>2096</v>
      </c>
      <c r="Q128" s="57"/>
      <c r="R128" s="12"/>
      <c r="S128" s="12"/>
    </row>
    <row r="129" ht="20.1" customHeight="1" hidden="1">
      <c r="A129" s="947">
        <v>2019</v>
      </c>
      <c r="B129" s="975">
        <v>10073</v>
      </c>
      <c r="C129" s="966">
        <v>14259</v>
      </c>
      <c r="D129" s="967">
        <v>85435</v>
      </c>
      <c r="E129" t="s" s="968">
        <v>319</v>
      </c>
      <c r="F129" t="s" s="968">
        <v>1519</v>
      </c>
      <c r="G129" t="s" s="968">
        <v>119</v>
      </c>
      <c r="H129" s="969">
        <v>1</v>
      </c>
      <c r="I129" t="s" s="968">
        <v>166</v>
      </c>
      <c r="J129" t="s" s="968">
        <v>1796</v>
      </c>
      <c r="K129" t="s" s="970">
        <v>447</v>
      </c>
      <c r="L129" t="s" s="971">
        <v>1729</v>
      </c>
      <c r="M129" s="972"/>
      <c r="N129" s="972"/>
      <c r="O129" s="972">
        <v>43556</v>
      </c>
      <c r="P129" t="s" s="971">
        <v>2096</v>
      </c>
      <c r="Q129" s="57"/>
      <c r="R129" s="12"/>
      <c r="S129" s="12"/>
    </row>
    <row r="130" ht="20.1" customHeight="1" hidden="1">
      <c r="A130" s="947">
        <v>2019</v>
      </c>
      <c r="B130" s="975">
        <v>10152</v>
      </c>
      <c r="C130" s="966">
        <v>10152</v>
      </c>
      <c r="D130" s="967">
        <v>82319</v>
      </c>
      <c r="E130" t="s" s="968">
        <v>252</v>
      </c>
      <c r="F130" t="s" s="968">
        <v>615</v>
      </c>
      <c r="G130" t="s" s="968">
        <v>369</v>
      </c>
      <c r="H130" s="969">
        <v>1</v>
      </c>
      <c r="I130" t="s" s="968">
        <v>50</v>
      </c>
      <c r="J130" t="s" s="968">
        <v>1787</v>
      </c>
      <c r="K130" t="s" s="970">
        <v>1400</v>
      </c>
      <c r="L130" t="s" s="971">
        <v>1729</v>
      </c>
      <c r="M130" s="972"/>
      <c r="N130" s="972"/>
      <c r="O130" s="972">
        <v>43556</v>
      </c>
      <c r="P130" t="s" s="971">
        <v>2096</v>
      </c>
      <c r="Q130" s="57"/>
      <c r="R130" s="12"/>
      <c r="S130" s="12"/>
    </row>
    <row r="131" ht="20.1" customHeight="1" hidden="1">
      <c r="A131" s="947">
        <v>2019</v>
      </c>
      <c r="B131" s="975">
        <v>10092</v>
      </c>
      <c r="C131" s="966">
        <v>16646</v>
      </c>
      <c r="D131" s="967">
        <v>85540</v>
      </c>
      <c r="E131" t="s" s="968">
        <v>480</v>
      </c>
      <c r="F131" t="s" s="968">
        <v>117</v>
      </c>
      <c r="G131" t="s" s="968">
        <v>119</v>
      </c>
      <c r="H131" s="969">
        <v>1</v>
      </c>
      <c r="I131" t="s" s="968">
        <v>166</v>
      </c>
      <c r="J131" t="s" s="968">
        <v>1797</v>
      </c>
      <c r="K131" t="s" s="970">
        <v>167</v>
      </c>
      <c r="L131" t="s" s="971">
        <v>1729</v>
      </c>
      <c r="M131" s="972"/>
      <c r="N131" s="972"/>
      <c r="O131" s="972">
        <v>43586</v>
      </c>
      <c r="P131" t="s" s="971">
        <v>1035</v>
      </c>
      <c r="Q131" s="57"/>
      <c r="R131" s="12"/>
      <c r="S131" s="12"/>
    </row>
    <row r="132" ht="20.1" customHeight="1" hidden="1">
      <c r="A132" s="947">
        <v>2019</v>
      </c>
      <c r="B132" s="975">
        <v>10083</v>
      </c>
      <c r="C132" s="966">
        <v>15503</v>
      </c>
      <c r="D132" s="967">
        <v>80638</v>
      </c>
      <c r="E132" t="s" s="968">
        <v>107</v>
      </c>
      <c r="F132" t="s" s="968">
        <v>459</v>
      </c>
      <c r="G132" t="s" s="968">
        <v>49</v>
      </c>
      <c r="H132" s="969">
        <v>1</v>
      </c>
      <c r="I132" t="s" s="968">
        <v>166</v>
      </c>
      <c r="J132" t="s" s="968">
        <v>1793</v>
      </c>
      <c r="K132" t="s" s="970">
        <v>362</v>
      </c>
      <c r="L132" t="s" s="971">
        <v>1729</v>
      </c>
      <c r="M132" s="972"/>
      <c r="N132" s="972"/>
      <c r="O132" s="972">
        <v>43586</v>
      </c>
      <c r="P132" t="s" s="971">
        <v>1035</v>
      </c>
      <c r="Q132" s="57"/>
      <c r="R132" s="12"/>
      <c r="S132" s="12"/>
    </row>
    <row r="133" ht="20.1" customHeight="1" hidden="1">
      <c r="A133" s="947">
        <v>2019</v>
      </c>
      <c r="B133" s="975">
        <v>10015</v>
      </c>
      <c r="C133" s="966">
        <v>14391</v>
      </c>
      <c r="D133" s="967">
        <v>80339</v>
      </c>
      <c r="E133" t="s" s="968">
        <v>107</v>
      </c>
      <c r="F133" t="s" s="968">
        <v>1503</v>
      </c>
      <c r="G133" t="s" s="968">
        <v>49</v>
      </c>
      <c r="H133" s="969">
        <v>1</v>
      </c>
      <c r="I133" t="s" s="968">
        <v>166</v>
      </c>
      <c r="J133" t="s" s="968">
        <v>1776</v>
      </c>
      <c r="K133" t="s" s="970">
        <v>1798</v>
      </c>
      <c r="L133" t="s" s="971">
        <v>1729</v>
      </c>
      <c r="M133" s="972"/>
      <c r="N133" s="972"/>
      <c r="O133" s="972">
        <v>43586</v>
      </c>
      <c r="P133" t="s" s="971">
        <v>1035</v>
      </c>
      <c r="Q133" s="57"/>
      <c r="R133" s="12"/>
      <c r="S133" s="12"/>
    </row>
    <row r="134" ht="20.1" customHeight="1" hidden="1">
      <c r="A134" s="947">
        <v>2019</v>
      </c>
      <c r="B134" s="975">
        <v>10033</v>
      </c>
      <c r="C134" s="966">
        <v>15519</v>
      </c>
      <c r="D134" s="967">
        <v>82319</v>
      </c>
      <c r="E134" t="s" s="968">
        <v>252</v>
      </c>
      <c r="F134" t="s" s="968">
        <v>1516</v>
      </c>
      <c r="G134" t="s" s="968">
        <v>1302</v>
      </c>
      <c r="H134" t="s" s="968">
        <v>1301</v>
      </c>
      <c r="I134" t="s" s="968">
        <v>50</v>
      </c>
      <c r="J134" t="s" s="968">
        <v>1787</v>
      </c>
      <c r="K134" t="s" s="970">
        <v>1799</v>
      </c>
      <c r="L134" t="s" s="971">
        <v>1729</v>
      </c>
      <c r="M134" s="972"/>
      <c r="N134" s="972"/>
      <c r="O134" s="972">
        <v>43678</v>
      </c>
      <c r="P134" t="s" s="971">
        <v>2360</v>
      </c>
      <c r="Q134" s="57"/>
      <c r="R134" s="12"/>
      <c r="S134" s="12"/>
    </row>
    <row r="135" ht="20.1" customHeight="1" hidden="1">
      <c r="A135" s="947">
        <v>2019</v>
      </c>
      <c r="B135" s="975">
        <v>10056</v>
      </c>
      <c r="C135" s="966">
        <v>15516</v>
      </c>
      <c r="D135" s="967">
        <v>82343</v>
      </c>
      <c r="E135" t="s" s="968">
        <v>350</v>
      </c>
      <c r="F135" t="s" s="968">
        <v>351</v>
      </c>
      <c r="G135" t="s" s="968">
        <v>1302</v>
      </c>
      <c r="H135" t="s" s="968">
        <v>1301</v>
      </c>
      <c r="I135" t="s" s="968">
        <v>50</v>
      </c>
      <c r="J135" t="s" s="968">
        <v>1787</v>
      </c>
      <c r="K135" t="s" s="970">
        <v>1799</v>
      </c>
      <c r="L135" t="s" s="971">
        <v>1729</v>
      </c>
      <c r="M135" s="972"/>
      <c r="N135" s="972"/>
      <c r="O135" s="972">
        <v>43678</v>
      </c>
      <c r="P135" t="s" s="971">
        <v>2360</v>
      </c>
      <c r="Q135" s="57"/>
      <c r="R135" s="12"/>
      <c r="S135" s="12"/>
    </row>
    <row r="136" ht="20.1" customHeight="1" hidden="1">
      <c r="A136" s="947">
        <v>2019</v>
      </c>
      <c r="B136" s="975">
        <v>10154</v>
      </c>
      <c r="C136" s="966">
        <v>10154</v>
      </c>
      <c r="D136" s="967">
        <v>85235</v>
      </c>
      <c r="E136" t="s" s="968">
        <v>621</v>
      </c>
      <c r="F136" t="s" s="968">
        <v>626</v>
      </c>
      <c r="G136" t="s" s="968">
        <v>369</v>
      </c>
      <c r="H136" s="969">
        <v>1</v>
      </c>
      <c r="I136" t="s" s="968">
        <v>50</v>
      </c>
      <c r="J136" t="s" s="968">
        <v>1800</v>
      </c>
      <c r="K136" t="s" s="970">
        <v>141</v>
      </c>
      <c r="L136" t="s" s="971">
        <v>1729</v>
      </c>
      <c r="M136" s="972">
        <v>43709</v>
      </c>
      <c r="N136" s="972"/>
      <c r="O136" s="972"/>
      <c r="P136" t="s" s="971">
        <v>2183</v>
      </c>
      <c r="Q136" s="57"/>
      <c r="R136" s="12"/>
      <c r="S136" s="12"/>
    </row>
    <row r="137" ht="20.1" customHeight="1" hidden="1">
      <c r="A137" s="947">
        <v>2019</v>
      </c>
      <c r="B137" t="s" s="976">
        <v>1801</v>
      </c>
      <c r="C137" t="s" s="973">
        <v>1802</v>
      </c>
      <c r="D137" t="s" s="974">
        <v>1803</v>
      </c>
      <c r="E137" t="s" s="968">
        <v>1804</v>
      </c>
      <c r="F137" t="s" s="968">
        <v>1805</v>
      </c>
      <c r="G137" t="s" s="968">
        <v>2890</v>
      </c>
      <c r="H137" t="s" s="968">
        <v>1407</v>
      </c>
      <c r="I137" t="s" s="968">
        <v>1408</v>
      </c>
      <c r="J137" t="s" s="968">
        <v>1800</v>
      </c>
      <c r="K137" s="977"/>
      <c r="L137" s="978"/>
      <c r="M137" s="972"/>
      <c r="N137" s="972"/>
      <c r="O137" s="972"/>
      <c r="P137" t="s" s="971">
        <v>2183</v>
      </c>
      <c r="Q137" t="s" s="979">
        <v>1806</v>
      </c>
      <c r="R137" s="314"/>
      <c r="S137" s="12"/>
    </row>
    <row r="138" ht="20.1" customHeight="1" hidden="1">
      <c r="A138" s="947">
        <v>2019</v>
      </c>
      <c r="B138" s="975">
        <v>10157</v>
      </c>
      <c r="C138" s="966">
        <v>16998</v>
      </c>
      <c r="D138" s="967">
        <v>94315</v>
      </c>
      <c r="E138" t="s" s="968">
        <v>1401</v>
      </c>
      <c r="F138" t="s" s="968">
        <v>1522</v>
      </c>
      <c r="G138" t="s" s="968">
        <v>49</v>
      </c>
      <c r="H138" s="969">
        <v>5</v>
      </c>
      <c r="I138" t="s" s="968">
        <v>1398</v>
      </c>
      <c r="J138" t="s" s="968">
        <v>1800</v>
      </c>
      <c r="K138" t="s" s="970">
        <v>447</v>
      </c>
      <c r="L138" t="s" s="971">
        <v>1729</v>
      </c>
      <c r="M138" s="972">
        <v>43709</v>
      </c>
      <c r="N138" s="972"/>
      <c r="O138" s="972"/>
      <c r="P138" t="s" s="971">
        <v>2183</v>
      </c>
      <c r="Q138" t="s" s="980">
        <v>1807</v>
      </c>
      <c r="R138" s="314"/>
      <c r="S138" s="12"/>
    </row>
    <row r="139" ht="20.1" customHeight="1" hidden="1">
      <c r="A139" s="947">
        <v>2019</v>
      </c>
      <c r="B139" s="975">
        <v>10144</v>
      </c>
      <c r="C139" s="966">
        <v>15506</v>
      </c>
      <c r="D139" s="967">
        <v>81249</v>
      </c>
      <c r="E139" t="s" s="968">
        <v>107</v>
      </c>
      <c r="F139" t="s" s="968">
        <v>1500</v>
      </c>
      <c r="G139" t="s" s="968">
        <v>49</v>
      </c>
      <c r="H139" s="969">
        <v>1</v>
      </c>
      <c r="I139" t="s" s="968">
        <v>166</v>
      </c>
      <c r="J139" t="s" s="968">
        <v>71</v>
      </c>
      <c r="K139" t="s" s="970">
        <v>1719</v>
      </c>
      <c r="L139" t="s" s="971">
        <v>1729</v>
      </c>
      <c r="M139" s="972">
        <v>43709</v>
      </c>
      <c r="N139" s="972"/>
      <c r="O139" s="972"/>
      <c r="P139" t="s" s="971">
        <v>2183</v>
      </c>
      <c r="Q139" s="57"/>
      <c r="R139" s="12"/>
      <c r="S139" s="12"/>
    </row>
    <row r="140" ht="20.1" customHeight="1" hidden="1">
      <c r="A140" s="947">
        <v>2019</v>
      </c>
      <c r="B140" s="975">
        <v>10097</v>
      </c>
      <c r="C140" t="s" s="973">
        <v>1434</v>
      </c>
      <c r="D140" t="s" s="974">
        <v>1435</v>
      </c>
      <c r="E140" t="s" s="968">
        <v>1346</v>
      </c>
      <c r="F140" t="s" s="968">
        <v>1436</v>
      </c>
      <c r="G140" t="s" s="968">
        <v>2889</v>
      </c>
      <c r="H140" t="s" s="968">
        <v>1374</v>
      </c>
      <c r="I140" t="s" s="968">
        <v>1340</v>
      </c>
      <c r="J140" t="s" s="968">
        <v>1719</v>
      </c>
      <c r="K140" t="s" s="970">
        <v>71</v>
      </c>
      <c r="L140" t="s" s="971">
        <v>1729</v>
      </c>
      <c r="M140" s="972"/>
      <c r="N140" s="972">
        <v>43709</v>
      </c>
      <c r="O140" s="972"/>
      <c r="P140" t="s" s="971">
        <v>2183</v>
      </c>
      <c r="Q140" t="s" s="981">
        <v>1808</v>
      </c>
      <c r="R140" s="12"/>
      <c r="S140" s="12"/>
    </row>
    <row r="141" ht="20.1" customHeight="1" hidden="1">
      <c r="A141" s="947">
        <v>2019</v>
      </c>
      <c r="B141" s="975">
        <v>10155</v>
      </c>
      <c r="C141" s="966">
        <v>10155</v>
      </c>
      <c r="D141" s="967">
        <v>82256</v>
      </c>
      <c r="E141" t="s" s="968">
        <v>631</v>
      </c>
      <c r="F141" t="s" s="968">
        <v>632</v>
      </c>
      <c r="G141" t="s" s="968">
        <v>49</v>
      </c>
      <c r="H141" s="969">
        <v>1</v>
      </c>
      <c r="I141" t="s" s="968">
        <v>50</v>
      </c>
      <c r="J141" t="s" s="968">
        <v>71</v>
      </c>
      <c r="K141" t="s" s="970">
        <v>559</v>
      </c>
      <c r="L141" t="s" s="971">
        <v>1729</v>
      </c>
      <c r="M141" s="972">
        <v>43753</v>
      </c>
      <c r="N141" s="972"/>
      <c r="O141" s="972"/>
      <c r="P141" t="s" s="971">
        <v>2380</v>
      </c>
      <c r="Q141" s="57"/>
      <c r="R141" s="12"/>
      <c r="S141" s="12"/>
    </row>
    <row r="142" ht="20.1" customHeight="1" hidden="1">
      <c r="A142" s="947">
        <v>2019</v>
      </c>
      <c r="B142" s="975">
        <v>10143</v>
      </c>
      <c r="C142" s="966">
        <v>15523</v>
      </c>
      <c r="D142" s="967">
        <v>81541</v>
      </c>
      <c r="E142" t="s" s="968">
        <v>107</v>
      </c>
      <c r="F142" t="s" s="968">
        <v>1329</v>
      </c>
      <c r="G142" t="s" s="968">
        <v>49</v>
      </c>
      <c r="H142" s="969">
        <v>1</v>
      </c>
      <c r="I142" t="s" s="968">
        <v>50</v>
      </c>
      <c r="J142" t="s" s="968">
        <v>1491</v>
      </c>
      <c r="K142" t="s" s="970">
        <v>1809</v>
      </c>
      <c r="L142" t="s" s="971">
        <v>1729</v>
      </c>
      <c r="M142" s="972"/>
      <c r="N142" s="972"/>
      <c r="O142" s="972">
        <v>43739</v>
      </c>
      <c r="P142" t="s" s="971">
        <v>2380</v>
      </c>
      <c r="Q142" s="57"/>
      <c r="R142" s="12"/>
      <c r="S142" s="12"/>
    </row>
    <row r="143" ht="20.1" customHeight="1" hidden="1">
      <c r="A143" s="947">
        <v>2019</v>
      </c>
      <c r="B143" s="975">
        <v>10156</v>
      </c>
      <c r="C143" s="966">
        <v>10156</v>
      </c>
      <c r="D143" s="967">
        <v>94315</v>
      </c>
      <c r="E143" t="s" s="968">
        <v>1401</v>
      </c>
      <c r="F143" t="s" s="968">
        <v>1402</v>
      </c>
      <c r="G143" t="s" s="968">
        <v>90</v>
      </c>
      <c r="H143" s="969">
        <v>5</v>
      </c>
      <c r="I143" t="s" s="968">
        <v>1398</v>
      </c>
      <c r="J143" t="s" s="968">
        <v>71</v>
      </c>
      <c r="K143" t="s" s="970">
        <v>447</v>
      </c>
      <c r="L143" t="s" s="971">
        <v>1729</v>
      </c>
      <c r="M143" s="972">
        <v>43770</v>
      </c>
      <c r="N143" s="972"/>
      <c r="O143" s="972"/>
      <c r="P143" t="s" s="971">
        <v>2392</v>
      </c>
      <c r="Q143" s="57"/>
      <c r="R143" s="12"/>
      <c r="S143" s="12"/>
    </row>
    <row r="144" ht="20.1" customHeight="1" hidden="1">
      <c r="A144" s="947">
        <v>2019</v>
      </c>
      <c r="B144" s="975">
        <v>10087</v>
      </c>
      <c r="C144" s="966">
        <v>16102</v>
      </c>
      <c r="D144" s="967">
        <v>81925</v>
      </c>
      <c r="E144" t="s" s="968">
        <v>107</v>
      </c>
      <c r="F144" t="s" s="968">
        <v>1600</v>
      </c>
      <c r="G144" t="s" s="968">
        <v>49</v>
      </c>
      <c r="H144" s="969">
        <v>1</v>
      </c>
      <c r="I144" t="s" s="968">
        <v>166</v>
      </c>
      <c r="J144" t="s" s="968">
        <v>447</v>
      </c>
      <c r="K144" t="s" s="970">
        <v>474</v>
      </c>
      <c r="L144" t="s" s="971">
        <v>1729</v>
      </c>
      <c r="M144" s="972">
        <v>43770</v>
      </c>
      <c r="N144" s="972"/>
      <c r="O144" s="972"/>
      <c r="P144" t="s" s="971">
        <v>2392</v>
      </c>
      <c r="Q144" s="57"/>
      <c r="R144" s="12"/>
      <c r="S144" s="12"/>
    </row>
    <row r="145" ht="20.1" customHeight="1" hidden="1">
      <c r="A145" s="947">
        <v>2019</v>
      </c>
      <c r="B145" t="s" s="976">
        <v>1810</v>
      </c>
      <c r="C145" t="s" s="973">
        <v>1811</v>
      </c>
      <c r="D145" t="s" s="974">
        <v>1812</v>
      </c>
      <c r="E145" t="s" s="968">
        <v>1813</v>
      </c>
      <c r="F145" t="s" s="968">
        <v>1814</v>
      </c>
      <c r="G145" t="s" s="968">
        <v>2890</v>
      </c>
      <c r="H145" t="s" s="968">
        <v>1407</v>
      </c>
      <c r="I145" t="s" s="968">
        <v>1408</v>
      </c>
      <c r="J145" s="982"/>
      <c r="K145" t="s" s="970">
        <v>71</v>
      </c>
      <c r="L145" t="s" s="971">
        <v>1030</v>
      </c>
      <c r="M145" s="972">
        <v>43773</v>
      </c>
      <c r="N145" t="s" s="970">
        <v>1815</v>
      </c>
      <c r="O145" s="972"/>
      <c r="P145" s="978"/>
      <c r="Q145" s="57"/>
      <c r="R145" s="12"/>
      <c r="S145" s="12"/>
    </row>
    <row r="146" ht="20.1" customHeight="1" hidden="1">
      <c r="A146" s="947">
        <v>2019</v>
      </c>
      <c r="B146" s="975">
        <v>10159</v>
      </c>
      <c r="C146" s="966">
        <v>16981</v>
      </c>
      <c r="D146" s="967">
        <v>94447</v>
      </c>
      <c r="E146" t="s" s="968">
        <v>699</v>
      </c>
      <c r="F146" t="s" s="968">
        <v>1152</v>
      </c>
      <c r="G146" t="s" s="968">
        <v>49</v>
      </c>
      <c r="H146" s="969">
        <v>5</v>
      </c>
      <c r="I146" t="s" s="968">
        <v>1398</v>
      </c>
      <c r="J146" s="982"/>
      <c r="K146" t="s" s="970">
        <v>71</v>
      </c>
      <c r="L146" t="s" s="971">
        <v>1030</v>
      </c>
      <c r="M146" s="972">
        <v>43773</v>
      </c>
      <c r="N146" t="s" s="970">
        <v>1815</v>
      </c>
      <c r="O146" s="972"/>
      <c r="P146" s="978"/>
      <c r="Q146" s="57"/>
      <c r="R146" s="12"/>
      <c r="S146" s="12"/>
    </row>
    <row r="147" ht="20.1" customHeight="1" hidden="1">
      <c r="A147" s="947">
        <v>2019</v>
      </c>
      <c r="B147" s="975">
        <v>10094</v>
      </c>
      <c r="C147" s="966">
        <v>16963</v>
      </c>
      <c r="D147" s="967">
        <v>80796</v>
      </c>
      <c r="E147" t="s" s="968">
        <v>107</v>
      </c>
      <c r="F147" t="s" s="968">
        <v>486</v>
      </c>
      <c r="G147" t="s" s="968">
        <v>2840</v>
      </c>
      <c r="H147" s="969">
        <v>1</v>
      </c>
      <c r="I147" t="s" s="968">
        <v>166</v>
      </c>
      <c r="J147" t="s" s="968">
        <v>210</v>
      </c>
      <c r="K147" t="s" s="970">
        <v>403</v>
      </c>
      <c r="L147" t="s" s="971">
        <v>1729</v>
      </c>
      <c r="M147" s="972">
        <v>43787</v>
      </c>
      <c r="N147" s="972"/>
      <c r="O147" s="972"/>
      <c r="P147" t="s" s="971">
        <v>2392</v>
      </c>
      <c r="Q147" s="57"/>
      <c r="R147" s="12"/>
      <c r="S147" s="12"/>
    </row>
    <row r="148" ht="20.1" customHeight="1" hidden="1">
      <c r="A148" s="947">
        <v>2019</v>
      </c>
      <c r="B148" s="975">
        <v>10018</v>
      </c>
      <c r="C148" s="966">
        <v>14435</v>
      </c>
      <c r="D148" s="967">
        <v>83471</v>
      </c>
      <c r="E148" t="s" s="968">
        <v>1471</v>
      </c>
      <c r="F148" t="s" s="968">
        <v>171</v>
      </c>
      <c r="G148" t="s" s="968">
        <v>119</v>
      </c>
      <c r="H148" s="969">
        <v>1</v>
      </c>
      <c r="I148" t="s" s="968">
        <v>50</v>
      </c>
      <c r="J148" t="s" s="968">
        <v>1725</v>
      </c>
      <c r="K148" t="s" s="970">
        <v>71</v>
      </c>
      <c r="L148" t="s" s="971">
        <v>70</v>
      </c>
      <c r="M148" s="972"/>
      <c r="N148" s="972">
        <v>43789</v>
      </c>
      <c r="O148" s="972"/>
      <c r="P148" t="s" s="971">
        <v>2392</v>
      </c>
      <c r="Q148" s="57"/>
      <c r="R148" s="12"/>
      <c r="S148" s="12"/>
    </row>
    <row r="149" ht="20.1" customHeight="1" hidden="1">
      <c r="A149" s="947">
        <v>2019</v>
      </c>
      <c r="B149" s="975">
        <v>10081</v>
      </c>
      <c r="C149" s="966">
        <v>14458</v>
      </c>
      <c r="D149" s="967">
        <v>80801</v>
      </c>
      <c r="E149" t="s" s="968">
        <v>107</v>
      </c>
      <c r="F149" t="s" s="968">
        <v>1499</v>
      </c>
      <c r="G149" t="s" s="968">
        <v>49</v>
      </c>
      <c r="H149" s="969">
        <v>1</v>
      </c>
      <c r="I149" t="s" s="968">
        <v>166</v>
      </c>
      <c r="J149" t="s" s="968">
        <v>210</v>
      </c>
      <c r="K149" t="s" s="970">
        <v>1816</v>
      </c>
      <c r="L149" t="s" s="971">
        <v>1729</v>
      </c>
      <c r="M149" s="972">
        <v>43808</v>
      </c>
      <c r="N149" s="972"/>
      <c r="O149" s="972"/>
      <c r="P149" t="s" s="971">
        <v>2405</v>
      </c>
      <c r="Q149" s="57"/>
      <c r="R149" s="12"/>
      <c r="S149" s="12"/>
    </row>
    <row r="150" ht="20.1" customHeight="1" hidden="1">
      <c r="A150" s="947">
        <v>2019</v>
      </c>
      <c r="B150" s="975">
        <v>10078</v>
      </c>
      <c r="C150" s="966">
        <v>14437</v>
      </c>
      <c r="D150" s="967">
        <v>85375</v>
      </c>
      <c r="E150" t="s" s="968">
        <v>310</v>
      </c>
      <c r="F150" t="s" s="968">
        <v>1598</v>
      </c>
      <c r="G150" t="s" s="968">
        <v>90</v>
      </c>
      <c r="H150" s="969">
        <v>1</v>
      </c>
      <c r="I150" t="s" s="968">
        <v>166</v>
      </c>
      <c r="J150" t="s" s="968">
        <v>1789</v>
      </c>
      <c r="K150" t="s" s="970">
        <v>447</v>
      </c>
      <c r="L150" t="s" s="971">
        <v>1729</v>
      </c>
      <c r="M150" s="972">
        <v>43800</v>
      </c>
      <c r="N150" s="972"/>
      <c r="O150" s="972"/>
      <c r="P150" t="s" s="971">
        <v>2405</v>
      </c>
      <c r="Q150" s="57"/>
      <c r="R150" s="12"/>
      <c r="S150" s="12"/>
    </row>
    <row r="151" ht="16.5" customHeight="1">
      <c r="A151" s="311"/>
      <c r="B151" s="983"/>
      <c r="C151" s="984"/>
      <c r="D151" s="985"/>
      <c r="E151" s="986"/>
      <c r="F151" s="986"/>
      <c r="G151" s="985"/>
      <c r="H151" s="985"/>
      <c r="I151" s="987"/>
      <c r="J151" s="986"/>
      <c r="K151" s="986"/>
      <c r="L151" s="988"/>
      <c r="M151" s="989"/>
      <c r="N151" s="989"/>
      <c r="O151" s="989"/>
      <c r="P151" s="988"/>
      <c r="Q151" s="12"/>
      <c r="R151" s="12"/>
      <c r="S151" s="12"/>
    </row>
    <row r="152" ht="29.25" customHeight="1" hidden="1">
      <c r="A152" t="s" s="941">
        <v>1016</v>
      </c>
      <c r="B152" t="s" s="941">
        <v>2835</v>
      </c>
      <c r="C152" t="s" s="990">
        <v>9</v>
      </c>
      <c r="D152" t="s" s="991">
        <v>1020</v>
      </c>
      <c r="E152" t="s" s="992">
        <v>2836</v>
      </c>
      <c r="F152" t="s" s="992">
        <v>12</v>
      </c>
      <c r="G152" t="s" s="993">
        <v>2841</v>
      </c>
      <c r="H152" t="s" s="993">
        <v>15</v>
      </c>
      <c r="I152" t="s" s="991">
        <v>16</v>
      </c>
      <c r="J152" t="s" s="994">
        <v>1023</v>
      </c>
      <c r="K152" t="s" s="994">
        <v>1024</v>
      </c>
      <c r="L152" t="s" s="991">
        <v>18</v>
      </c>
      <c r="M152" t="s" s="991">
        <v>1025</v>
      </c>
      <c r="N152" t="s" s="991">
        <v>1026</v>
      </c>
      <c r="O152" t="s" s="991">
        <v>2888</v>
      </c>
      <c r="P152" t="s" s="990">
        <v>2882</v>
      </c>
      <c r="Q152" s="57"/>
      <c r="R152" s="12"/>
      <c r="S152" s="12"/>
    </row>
    <row r="153" ht="20.1" customHeight="1" hidden="1">
      <c r="A153" s="947">
        <v>2020</v>
      </c>
      <c r="B153" s="995">
        <v>10018</v>
      </c>
      <c r="C153" s="996">
        <v>14435</v>
      </c>
      <c r="D153" s="997">
        <v>83471</v>
      </c>
      <c r="E153" t="s" s="998">
        <v>1471</v>
      </c>
      <c r="F153" t="s" s="998">
        <v>171</v>
      </c>
      <c r="G153" t="s" s="998">
        <v>119</v>
      </c>
      <c r="H153" s="999">
        <v>1</v>
      </c>
      <c r="I153" t="s" s="998">
        <v>50</v>
      </c>
      <c r="J153" t="s" s="998">
        <v>71</v>
      </c>
      <c r="K153" t="s" s="1000">
        <v>1817</v>
      </c>
      <c r="L153" t="s" s="1000">
        <v>52</v>
      </c>
      <c r="M153" s="1001">
        <v>43832</v>
      </c>
      <c r="N153" s="1001"/>
      <c r="O153" s="1001"/>
      <c r="P153" t="s" s="1002">
        <v>2267</v>
      </c>
      <c r="Q153" s="57"/>
      <c r="R153" s="12"/>
      <c r="S153" s="12"/>
    </row>
    <row r="154" ht="20.1" customHeight="1" hidden="1">
      <c r="A154" s="947">
        <v>2020</v>
      </c>
      <c r="B154" s="995">
        <v>10106</v>
      </c>
      <c r="C154" s="996">
        <v>16974</v>
      </c>
      <c r="D154" s="997">
        <v>94405</v>
      </c>
      <c r="E154" t="s" s="998">
        <v>665</v>
      </c>
      <c r="F154" t="s" s="998">
        <v>666</v>
      </c>
      <c r="G154" t="s" s="998">
        <v>1488</v>
      </c>
      <c r="H154" t="s" s="998">
        <v>1487</v>
      </c>
      <c r="I154" t="s" s="998">
        <v>1391</v>
      </c>
      <c r="J154" s="999">
        <v>0</v>
      </c>
      <c r="K154" t="s" s="1000">
        <v>1392</v>
      </c>
      <c r="L154" t="s" s="1000">
        <v>1818</v>
      </c>
      <c r="M154" t="s" s="1003">
        <v>1819</v>
      </c>
      <c r="N154" s="1001"/>
      <c r="O154" s="1001"/>
      <c r="P154" t="s" s="1002">
        <v>2267</v>
      </c>
      <c r="Q154" s="57"/>
      <c r="R154" s="12"/>
      <c r="S154" s="12"/>
    </row>
    <row r="155" ht="20.1" customHeight="1" hidden="1">
      <c r="A155" s="947">
        <v>2020</v>
      </c>
      <c r="B155" s="995">
        <v>10110</v>
      </c>
      <c r="C155" s="996">
        <v>16979</v>
      </c>
      <c r="D155" s="997">
        <v>94428</v>
      </c>
      <c r="E155" t="s" s="998">
        <v>1150</v>
      </c>
      <c r="F155" t="s" s="998">
        <v>1286</v>
      </c>
      <c r="G155" t="s" s="998">
        <v>1488</v>
      </c>
      <c r="H155" t="s" s="998">
        <v>1487</v>
      </c>
      <c r="I155" t="s" s="998">
        <v>1391</v>
      </c>
      <c r="J155" s="999">
        <v>0</v>
      </c>
      <c r="K155" t="s" s="1000">
        <v>1392</v>
      </c>
      <c r="L155" t="s" s="1000">
        <v>1818</v>
      </c>
      <c r="M155" t="s" s="1003">
        <v>1819</v>
      </c>
      <c r="N155" s="1001"/>
      <c r="O155" s="1001"/>
      <c r="P155" t="s" s="1002">
        <v>2267</v>
      </c>
      <c r="Q155" s="57"/>
      <c r="R155" s="12"/>
      <c r="S155" s="12"/>
    </row>
    <row r="156" ht="20.1" customHeight="1" hidden="1">
      <c r="A156" s="947">
        <v>2020</v>
      </c>
      <c r="B156" s="995">
        <v>10130</v>
      </c>
      <c r="C156" s="996">
        <v>15520</v>
      </c>
      <c r="D156" s="997">
        <v>94431</v>
      </c>
      <c r="E156" t="s" s="998">
        <v>687</v>
      </c>
      <c r="F156" t="s" s="998">
        <v>1324</v>
      </c>
      <c r="G156" t="s" s="998">
        <v>1488</v>
      </c>
      <c r="H156" t="s" s="998">
        <v>1487</v>
      </c>
      <c r="I156" t="s" s="998">
        <v>1391</v>
      </c>
      <c r="J156" s="999">
        <v>0</v>
      </c>
      <c r="K156" t="s" s="1000">
        <v>1821</v>
      </c>
      <c r="L156" t="s" s="1000">
        <v>1820</v>
      </c>
      <c r="M156" t="s" s="1003">
        <v>1819</v>
      </c>
      <c r="N156" s="1001"/>
      <c r="O156" s="1001"/>
      <c r="P156" t="s" s="1002">
        <v>2267</v>
      </c>
      <c r="Q156" s="57"/>
      <c r="R156" s="12"/>
      <c r="S156" s="12"/>
    </row>
    <row r="157" ht="20.1" customHeight="1" hidden="1">
      <c r="A157" s="947">
        <v>2020</v>
      </c>
      <c r="B157" s="995">
        <v>10164</v>
      </c>
      <c r="C157" s="996">
        <v>16974</v>
      </c>
      <c r="D157" s="997">
        <v>94405</v>
      </c>
      <c r="E157" t="s" s="998">
        <v>665</v>
      </c>
      <c r="F157" t="s" s="998">
        <v>666</v>
      </c>
      <c r="G157" t="s" s="998">
        <v>1289</v>
      </c>
      <c r="H157" s="999">
        <v>5</v>
      </c>
      <c r="I157" t="s" s="998">
        <v>669</v>
      </c>
      <c r="J157" s="999">
        <v>0</v>
      </c>
      <c r="K157" t="s" s="1000">
        <v>71</v>
      </c>
      <c r="L157" t="s" s="1000">
        <v>70</v>
      </c>
      <c r="M157" t="s" s="1003">
        <v>1819</v>
      </c>
      <c r="N157" s="1001"/>
      <c r="O157" s="1001"/>
      <c r="P157" t="s" s="1002">
        <v>2267</v>
      </c>
      <c r="Q157" s="57"/>
      <c r="R157" s="12"/>
      <c r="S157" s="12"/>
    </row>
    <row r="158" ht="20.1" customHeight="1" hidden="1">
      <c r="A158" s="947">
        <v>2020</v>
      </c>
      <c r="B158" s="995">
        <v>10165</v>
      </c>
      <c r="C158" s="996">
        <v>16979</v>
      </c>
      <c r="D158" s="997">
        <v>94428</v>
      </c>
      <c r="E158" t="s" s="998">
        <v>1150</v>
      </c>
      <c r="F158" t="s" s="998">
        <v>1286</v>
      </c>
      <c r="G158" t="s" s="998">
        <v>1289</v>
      </c>
      <c r="H158" s="999">
        <v>5</v>
      </c>
      <c r="I158" t="s" s="998">
        <v>669</v>
      </c>
      <c r="J158" s="999">
        <v>0</v>
      </c>
      <c r="K158" t="s" s="1000">
        <v>71</v>
      </c>
      <c r="L158" t="s" s="1000">
        <v>70</v>
      </c>
      <c r="M158" t="s" s="1003">
        <v>1819</v>
      </c>
      <c r="N158" s="1001"/>
      <c r="O158" s="1001"/>
      <c r="P158" t="s" s="1002">
        <v>2267</v>
      </c>
      <c r="Q158" s="57"/>
      <c r="R158" s="12"/>
      <c r="S158" s="12"/>
    </row>
    <row r="159" ht="20.1" customHeight="1" hidden="1">
      <c r="A159" s="947">
        <v>2020</v>
      </c>
      <c r="B159" s="995">
        <v>10166</v>
      </c>
      <c r="C159" s="996">
        <v>15520</v>
      </c>
      <c r="D159" s="997">
        <v>94431</v>
      </c>
      <c r="E159" t="s" s="998">
        <v>687</v>
      </c>
      <c r="F159" t="s" s="998">
        <v>1324</v>
      </c>
      <c r="G159" t="s" s="998">
        <v>1289</v>
      </c>
      <c r="H159" s="999">
        <v>5</v>
      </c>
      <c r="I159" t="s" s="998">
        <v>669</v>
      </c>
      <c r="J159" t="s" s="998">
        <v>1822</v>
      </c>
      <c r="K159" t="s" s="1000">
        <v>71</v>
      </c>
      <c r="L159" t="s" s="1000">
        <v>70</v>
      </c>
      <c r="M159" t="s" s="1003">
        <v>1819</v>
      </c>
      <c r="N159" s="1001"/>
      <c r="O159" s="1001"/>
      <c r="P159" t="s" s="1002">
        <v>2267</v>
      </c>
      <c r="Q159" s="57"/>
      <c r="R159" s="12"/>
      <c r="S159" s="12"/>
    </row>
    <row r="160" ht="20.1" customHeight="1" hidden="1">
      <c r="A160" s="947">
        <v>2020</v>
      </c>
      <c r="B160" s="995">
        <v>10107</v>
      </c>
      <c r="C160" s="996">
        <v>16975</v>
      </c>
      <c r="D160" s="997">
        <v>94405</v>
      </c>
      <c r="E160" t="s" s="998">
        <v>673</v>
      </c>
      <c r="F160" t="s" s="998">
        <v>674</v>
      </c>
      <c r="G160" t="s" s="998">
        <v>1488</v>
      </c>
      <c r="H160" t="s" s="998">
        <v>1487</v>
      </c>
      <c r="I160" t="s" s="998">
        <v>1391</v>
      </c>
      <c r="J160" s="999">
        <v>0</v>
      </c>
      <c r="K160" t="s" s="1000">
        <v>1392</v>
      </c>
      <c r="L160" t="s" s="1000">
        <v>1818</v>
      </c>
      <c r="M160" t="s" s="1003">
        <v>1823</v>
      </c>
      <c r="N160" s="1001"/>
      <c r="O160" s="1001"/>
      <c r="P160" t="s" s="1002">
        <v>2267</v>
      </c>
      <c r="Q160" s="57"/>
      <c r="R160" s="12"/>
      <c r="S160" s="12"/>
    </row>
    <row r="161" ht="20.1" customHeight="1" hidden="1">
      <c r="A161" s="947">
        <v>2020</v>
      </c>
      <c r="B161" s="995">
        <v>10151</v>
      </c>
      <c r="C161" s="996">
        <v>10151</v>
      </c>
      <c r="D161" s="997">
        <v>84164</v>
      </c>
      <c r="E161" t="s" s="998">
        <v>762</v>
      </c>
      <c r="F161" t="s" s="998">
        <v>1397</v>
      </c>
      <c r="G161" t="s" s="998">
        <v>1488</v>
      </c>
      <c r="H161" t="s" s="998">
        <v>1487</v>
      </c>
      <c r="I161" t="s" s="998">
        <v>1391</v>
      </c>
      <c r="J161" s="999">
        <v>0</v>
      </c>
      <c r="K161" t="s" s="1000">
        <v>1392</v>
      </c>
      <c r="L161" t="s" s="1000">
        <v>1818</v>
      </c>
      <c r="M161" t="s" s="1003">
        <v>1823</v>
      </c>
      <c r="N161" s="1001"/>
      <c r="O161" s="1001"/>
      <c r="P161" t="s" s="1002">
        <v>2267</v>
      </c>
      <c r="Q161" s="57"/>
      <c r="R161" s="12"/>
      <c r="S161" s="12"/>
    </row>
    <row r="162" ht="18" customHeight="1" hidden="1">
      <c r="A162" s="947">
        <v>2020</v>
      </c>
      <c r="B162" s="995">
        <v>10108</v>
      </c>
      <c r="C162" s="996">
        <v>16977</v>
      </c>
      <c r="D162" s="997">
        <v>94424</v>
      </c>
      <c r="E162" t="s" s="998">
        <v>680</v>
      </c>
      <c r="F162" t="s" s="998">
        <v>681</v>
      </c>
      <c r="G162" t="s" s="998">
        <v>1488</v>
      </c>
      <c r="H162" t="s" s="998">
        <v>1487</v>
      </c>
      <c r="I162" t="s" s="998">
        <v>1391</v>
      </c>
      <c r="J162" s="999">
        <v>0</v>
      </c>
      <c r="K162" t="s" s="1000">
        <v>1824</v>
      </c>
      <c r="L162" t="s" s="1000">
        <v>1820</v>
      </c>
      <c r="M162" t="s" s="1003">
        <v>1823</v>
      </c>
      <c r="N162" s="1001"/>
      <c r="O162" s="1001"/>
      <c r="P162" t="s" s="1002">
        <v>2267</v>
      </c>
      <c r="Q162" s="57"/>
      <c r="R162" s="12"/>
      <c r="S162" s="12"/>
    </row>
    <row r="163" ht="18" customHeight="1" hidden="1">
      <c r="A163" s="947">
        <v>2020</v>
      </c>
      <c r="B163" s="995">
        <v>10167</v>
      </c>
      <c r="C163" s="996">
        <v>16975</v>
      </c>
      <c r="D163" s="997">
        <v>94405</v>
      </c>
      <c r="E163" t="s" s="998">
        <v>673</v>
      </c>
      <c r="F163" t="s" s="998">
        <v>674</v>
      </c>
      <c r="G163" t="s" s="998">
        <v>1289</v>
      </c>
      <c r="H163" s="999">
        <v>5</v>
      </c>
      <c r="I163" t="s" s="998">
        <v>669</v>
      </c>
      <c r="J163" s="999">
        <v>0</v>
      </c>
      <c r="K163" t="s" s="1000">
        <v>71</v>
      </c>
      <c r="L163" t="s" s="1000">
        <v>70</v>
      </c>
      <c r="M163" t="s" s="1003">
        <v>1823</v>
      </c>
      <c r="N163" s="1001"/>
      <c r="O163" s="1001"/>
      <c r="P163" t="s" s="1002">
        <v>2267</v>
      </c>
      <c r="Q163" s="57"/>
      <c r="R163" s="12"/>
      <c r="S163" s="12"/>
    </row>
    <row r="164" ht="18" customHeight="1" hidden="1">
      <c r="A164" s="947">
        <v>2020</v>
      </c>
      <c r="B164" s="995">
        <v>10168</v>
      </c>
      <c r="C164" s="996">
        <v>10151</v>
      </c>
      <c r="D164" s="997">
        <v>84164</v>
      </c>
      <c r="E164" t="s" s="998">
        <v>762</v>
      </c>
      <c r="F164" t="s" s="998">
        <v>1397</v>
      </c>
      <c r="G164" t="s" s="998">
        <v>1488</v>
      </c>
      <c r="H164" t="s" s="998">
        <v>1487</v>
      </c>
      <c r="I164" t="s" s="998">
        <v>1391</v>
      </c>
      <c r="J164" s="999">
        <v>0</v>
      </c>
      <c r="K164" t="s" s="1000">
        <v>1492</v>
      </c>
      <c r="L164" t="s" s="1000">
        <v>1825</v>
      </c>
      <c r="M164" t="s" s="1003">
        <v>1823</v>
      </c>
      <c r="N164" s="1001"/>
      <c r="O164" s="1001"/>
      <c r="P164" t="s" s="1002">
        <v>2267</v>
      </c>
      <c r="Q164" s="57"/>
      <c r="R164" s="12"/>
      <c r="S164" s="12"/>
    </row>
    <row r="165" ht="18" customHeight="1" hidden="1">
      <c r="A165" s="947">
        <v>2020</v>
      </c>
      <c r="B165" s="995">
        <v>10169</v>
      </c>
      <c r="C165" s="996">
        <v>16977</v>
      </c>
      <c r="D165" s="997">
        <v>94424</v>
      </c>
      <c r="E165" t="s" s="998">
        <v>680</v>
      </c>
      <c r="F165" t="s" s="998">
        <v>681</v>
      </c>
      <c r="G165" t="s" s="998">
        <v>1289</v>
      </c>
      <c r="H165" s="999">
        <v>5</v>
      </c>
      <c r="I165" t="s" s="998">
        <v>669</v>
      </c>
      <c r="J165" t="s" s="998">
        <v>1785</v>
      </c>
      <c r="K165" t="s" s="1000">
        <v>71</v>
      </c>
      <c r="L165" t="s" s="1000">
        <v>70</v>
      </c>
      <c r="M165" t="s" s="1003">
        <v>1823</v>
      </c>
      <c r="N165" s="1001"/>
      <c r="O165" s="1001"/>
      <c r="P165" t="s" s="1002">
        <v>2267</v>
      </c>
      <c r="Q165" s="57"/>
      <c r="R165" s="12"/>
      <c r="S165" s="12"/>
    </row>
    <row r="166" ht="20.1" customHeight="1" hidden="1">
      <c r="A166" s="947">
        <v>2020</v>
      </c>
      <c r="B166" s="995">
        <v>10156</v>
      </c>
      <c r="C166" s="996">
        <v>10156</v>
      </c>
      <c r="D166" s="997">
        <v>94315</v>
      </c>
      <c r="E166" t="s" s="998">
        <v>1401</v>
      </c>
      <c r="F166" t="s" s="998">
        <v>1402</v>
      </c>
      <c r="G166" t="s" s="998">
        <v>1488</v>
      </c>
      <c r="H166" t="s" s="998">
        <v>1487</v>
      </c>
      <c r="I166" t="s" s="998">
        <v>1391</v>
      </c>
      <c r="J166" t="s" s="998">
        <v>447</v>
      </c>
      <c r="K166" t="s" s="1000">
        <v>1492</v>
      </c>
      <c r="L166" t="s" s="1000">
        <v>1825</v>
      </c>
      <c r="M166" s="1001"/>
      <c r="N166" s="1001">
        <v>43862</v>
      </c>
      <c r="O166" s="1001"/>
      <c r="P166" t="s" s="1002">
        <v>2267</v>
      </c>
      <c r="Q166" s="57"/>
      <c r="R166" s="12"/>
      <c r="S166" s="12"/>
    </row>
    <row r="167" ht="20.1" customHeight="1" hidden="1">
      <c r="A167" s="947">
        <v>2020</v>
      </c>
      <c r="B167" s="995">
        <v>10157</v>
      </c>
      <c r="C167" s="996">
        <v>16998</v>
      </c>
      <c r="D167" s="997">
        <v>94315</v>
      </c>
      <c r="E167" t="s" s="998">
        <v>1401</v>
      </c>
      <c r="F167" t="s" s="998">
        <v>1522</v>
      </c>
      <c r="G167" t="s" s="998">
        <v>1488</v>
      </c>
      <c r="H167" t="s" s="998">
        <v>1487</v>
      </c>
      <c r="I167" t="s" s="998">
        <v>1391</v>
      </c>
      <c r="J167" t="s" s="998">
        <v>447</v>
      </c>
      <c r="K167" t="s" s="1000">
        <v>1492</v>
      </c>
      <c r="L167" t="s" s="1000">
        <v>1825</v>
      </c>
      <c r="M167" s="1001"/>
      <c r="N167" s="1001">
        <v>43862</v>
      </c>
      <c r="O167" s="1001"/>
      <c r="P167" t="s" s="1002">
        <v>2267</v>
      </c>
      <c r="Q167" s="57"/>
      <c r="R167" s="12"/>
      <c r="S167" s="12"/>
    </row>
    <row r="168" ht="18" customHeight="1" hidden="1">
      <c r="A168" s="947">
        <v>2020</v>
      </c>
      <c r="B168" s="995">
        <v>10169</v>
      </c>
      <c r="C168" s="996">
        <v>16977</v>
      </c>
      <c r="D168" s="997">
        <v>94424</v>
      </c>
      <c r="E168" t="s" s="998">
        <v>680</v>
      </c>
      <c r="F168" t="s" s="998">
        <v>681</v>
      </c>
      <c r="G168" t="s" s="998">
        <v>1289</v>
      </c>
      <c r="H168" s="999">
        <v>5</v>
      </c>
      <c r="I168" t="s" s="998">
        <v>669</v>
      </c>
      <c r="J168" t="s" s="998">
        <v>1785</v>
      </c>
      <c r="K168" t="s" s="1000">
        <v>71</v>
      </c>
      <c r="L168" t="s" s="1000">
        <v>70</v>
      </c>
      <c r="M168" s="1001"/>
      <c r="N168" s="1001">
        <v>43861</v>
      </c>
      <c r="O168" s="1001"/>
      <c r="P168" t="s" s="1002">
        <v>2267</v>
      </c>
      <c r="Q168" s="57"/>
      <c r="R168" s="12"/>
      <c r="S168" s="12"/>
    </row>
    <row r="169" ht="18" customHeight="1" hidden="1">
      <c r="A169" s="947">
        <v>2020</v>
      </c>
      <c r="B169" s="995">
        <v>10072</v>
      </c>
      <c r="C169" s="996">
        <v>14258</v>
      </c>
      <c r="D169" s="997">
        <v>80337</v>
      </c>
      <c r="E169" t="s" s="998">
        <v>107</v>
      </c>
      <c r="F169" t="s" s="998">
        <v>413</v>
      </c>
      <c r="G169" t="s" s="998">
        <v>90</v>
      </c>
      <c r="H169" s="999">
        <v>1</v>
      </c>
      <c r="I169" t="s" s="998">
        <v>166</v>
      </c>
      <c r="J169" t="s" s="998">
        <v>1826</v>
      </c>
      <c r="K169" t="s" s="1000">
        <v>415</v>
      </c>
      <c r="L169" t="s" s="1000">
        <v>52</v>
      </c>
      <c r="M169" s="1001">
        <v>43862</v>
      </c>
      <c r="N169" s="1001"/>
      <c r="O169" s="1001"/>
      <c r="P169" t="s" s="1002">
        <v>2289</v>
      </c>
      <c r="Q169" s="57"/>
      <c r="R169" s="12"/>
      <c r="S169" s="12"/>
    </row>
    <row r="170" ht="18" customHeight="1" hidden="1">
      <c r="A170" s="947">
        <v>2020</v>
      </c>
      <c r="B170" s="995">
        <v>10111</v>
      </c>
      <c r="C170" s="996">
        <v>16980</v>
      </c>
      <c r="D170" s="997">
        <v>94431</v>
      </c>
      <c r="E170" t="s" s="998">
        <v>687</v>
      </c>
      <c r="F170" t="s" s="998">
        <v>688</v>
      </c>
      <c r="G170" t="s" s="998">
        <v>1488</v>
      </c>
      <c r="H170" t="s" s="998">
        <v>1487</v>
      </c>
      <c r="I170" t="s" s="998">
        <v>1391</v>
      </c>
      <c r="J170" s="999">
        <v>0</v>
      </c>
      <c r="K170" t="s" s="1000">
        <v>1392</v>
      </c>
      <c r="L170" t="s" s="1000">
        <v>1818</v>
      </c>
      <c r="M170" t="s" s="1003">
        <v>1827</v>
      </c>
      <c r="N170" s="1001"/>
      <c r="O170" s="1001"/>
      <c r="P170" t="s" s="1002">
        <v>2289</v>
      </c>
      <c r="Q170" s="57"/>
      <c r="R170" s="12"/>
      <c r="S170" s="12"/>
    </row>
    <row r="171" ht="18" customHeight="1" hidden="1">
      <c r="A171" s="947">
        <v>2020</v>
      </c>
      <c r="B171" s="995">
        <v>10113</v>
      </c>
      <c r="C171" s="996">
        <v>16982</v>
      </c>
      <c r="D171" s="997">
        <v>94447</v>
      </c>
      <c r="E171" t="s" s="998">
        <v>699</v>
      </c>
      <c r="F171" t="s" s="998">
        <v>700</v>
      </c>
      <c r="G171" t="s" s="998">
        <v>1488</v>
      </c>
      <c r="H171" t="s" s="998">
        <v>1487</v>
      </c>
      <c r="I171" t="s" s="998">
        <v>1391</v>
      </c>
      <c r="J171" s="999">
        <v>0</v>
      </c>
      <c r="K171" t="s" s="1000">
        <v>1392</v>
      </c>
      <c r="L171" t="s" s="1000">
        <v>1818</v>
      </c>
      <c r="M171" t="s" s="1003">
        <v>1827</v>
      </c>
      <c r="N171" s="1001"/>
      <c r="O171" s="1001"/>
      <c r="P171" t="s" s="1002">
        <v>2289</v>
      </c>
      <c r="Q171" s="57"/>
      <c r="R171" s="12"/>
      <c r="S171" s="12"/>
    </row>
    <row r="172" ht="18" customHeight="1" hidden="1">
      <c r="A172" s="947">
        <v>2020</v>
      </c>
      <c r="B172" s="995">
        <v>10119</v>
      </c>
      <c r="C172" s="996">
        <v>16989</v>
      </c>
      <c r="D172" s="997">
        <v>94405</v>
      </c>
      <c r="E172" t="s" s="998">
        <v>665</v>
      </c>
      <c r="F172" t="s" s="998">
        <v>1550</v>
      </c>
      <c r="G172" t="s" s="998">
        <v>1488</v>
      </c>
      <c r="H172" t="s" s="998">
        <v>1487</v>
      </c>
      <c r="I172" t="s" s="998">
        <v>1391</v>
      </c>
      <c r="J172" s="999">
        <v>0</v>
      </c>
      <c r="K172" t="s" s="1000">
        <v>1392</v>
      </c>
      <c r="L172" t="s" s="1000">
        <v>1818</v>
      </c>
      <c r="M172" t="s" s="1003">
        <v>1827</v>
      </c>
      <c r="N172" s="1001"/>
      <c r="O172" s="1001"/>
      <c r="P172" t="s" s="1002">
        <v>2289</v>
      </c>
      <c r="Q172" s="57"/>
      <c r="R172" s="12"/>
      <c r="S172" s="12"/>
    </row>
    <row r="173" ht="18" customHeight="1" hidden="1">
      <c r="A173" s="947">
        <v>2020</v>
      </c>
      <c r="B173" s="995">
        <v>10081</v>
      </c>
      <c r="C173" s="996">
        <v>14458</v>
      </c>
      <c r="D173" s="997">
        <v>80801</v>
      </c>
      <c r="E173" t="s" s="998">
        <v>107</v>
      </c>
      <c r="F173" t="s" s="998">
        <v>1499</v>
      </c>
      <c r="G173" t="s" s="998">
        <v>2891</v>
      </c>
      <c r="H173" t="s" s="998">
        <v>894</v>
      </c>
      <c r="I173" t="s" s="998">
        <v>895</v>
      </c>
      <c r="J173" t="s" s="998">
        <v>1816</v>
      </c>
      <c r="K173" t="s" s="1000">
        <v>222</v>
      </c>
      <c r="L173" t="s" s="1000">
        <v>1828</v>
      </c>
      <c r="M173" s="1001"/>
      <c r="N173" s="1001"/>
      <c r="O173" s="1001">
        <v>43891</v>
      </c>
      <c r="P173" t="s" s="1002">
        <v>2298</v>
      </c>
      <c r="Q173" s="57"/>
      <c r="R173" s="12"/>
      <c r="S173" s="12"/>
    </row>
    <row r="174" ht="18" customHeight="1" hidden="1">
      <c r="A174" s="947">
        <v>2020</v>
      </c>
      <c r="B174" s="995">
        <v>10094</v>
      </c>
      <c r="C174" s="996">
        <v>16963</v>
      </c>
      <c r="D174" s="997">
        <v>80796</v>
      </c>
      <c r="E174" t="s" s="998">
        <v>107</v>
      </c>
      <c r="F174" t="s" s="998">
        <v>486</v>
      </c>
      <c r="G174" t="s" s="998">
        <v>2840</v>
      </c>
      <c r="H174" s="999">
        <v>1</v>
      </c>
      <c r="I174" t="s" s="998">
        <v>166</v>
      </c>
      <c r="J174" t="s" s="998">
        <v>403</v>
      </c>
      <c r="K174" t="s" s="1000">
        <v>1816</v>
      </c>
      <c r="L174" t="s" s="1000">
        <v>52</v>
      </c>
      <c r="M174" s="1001"/>
      <c r="N174" s="1001"/>
      <c r="O174" s="1001">
        <v>43891</v>
      </c>
      <c r="P174" t="s" s="1002">
        <v>2298</v>
      </c>
      <c r="Q174" s="57"/>
      <c r="R174" s="12"/>
      <c r="S174" s="12"/>
    </row>
    <row r="175" ht="18" customHeight="1" hidden="1">
      <c r="A175" s="947">
        <v>2020</v>
      </c>
      <c r="B175" s="995">
        <v>10015</v>
      </c>
      <c r="C175" s="996">
        <v>14391</v>
      </c>
      <c r="D175" s="997">
        <v>80339</v>
      </c>
      <c r="E175" t="s" s="998">
        <v>107</v>
      </c>
      <c r="F175" t="s" s="998">
        <v>1503</v>
      </c>
      <c r="G175" t="s" s="998">
        <v>2891</v>
      </c>
      <c r="H175" t="s" s="998">
        <v>894</v>
      </c>
      <c r="I175" t="s" s="998">
        <v>895</v>
      </c>
      <c r="J175" t="s" s="998">
        <v>391</v>
      </c>
      <c r="K175" t="s" s="1000">
        <v>390</v>
      </c>
      <c r="L175" t="s" s="1000">
        <v>1828</v>
      </c>
      <c r="M175" s="1001"/>
      <c r="N175" s="1001"/>
      <c r="O175" s="1001">
        <v>43952</v>
      </c>
      <c r="P175" t="s" s="1002">
        <v>1035</v>
      </c>
      <c r="Q175" s="57"/>
      <c r="R175" s="12"/>
      <c r="S175" s="12"/>
    </row>
    <row r="176" ht="18" customHeight="1" hidden="1">
      <c r="A176" s="947">
        <v>2020</v>
      </c>
      <c r="B176" s="995">
        <v>10068</v>
      </c>
      <c r="C176" s="996">
        <v>14195</v>
      </c>
      <c r="D176" s="997">
        <v>80636</v>
      </c>
      <c r="E176" t="s" s="998">
        <v>107</v>
      </c>
      <c r="F176" t="s" s="998">
        <v>388</v>
      </c>
      <c r="G176" t="s" s="998">
        <v>90</v>
      </c>
      <c r="H176" s="999">
        <v>1</v>
      </c>
      <c r="I176" t="s" s="998">
        <v>166</v>
      </c>
      <c r="J176" t="s" s="998">
        <v>391</v>
      </c>
      <c r="K176" t="s" s="1000">
        <v>390</v>
      </c>
      <c r="L176" t="s" s="1000">
        <v>52</v>
      </c>
      <c r="M176" s="1001"/>
      <c r="N176" s="1001"/>
      <c r="O176" s="1001">
        <v>43952</v>
      </c>
      <c r="P176" t="s" s="1002">
        <v>1035</v>
      </c>
      <c r="Q176" s="57"/>
      <c r="R176" s="12"/>
      <c r="S176" s="12"/>
    </row>
    <row r="177" ht="18" customHeight="1" hidden="1">
      <c r="A177" s="947">
        <v>2020</v>
      </c>
      <c r="B177" s="995">
        <v>10129</v>
      </c>
      <c r="C177" s="996">
        <v>14257</v>
      </c>
      <c r="D177" s="997">
        <v>80992</v>
      </c>
      <c r="E177" t="s" s="998">
        <v>107</v>
      </c>
      <c r="F177" t="s" s="998">
        <v>540</v>
      </c>
      <c r="G177" t="s" s="998">
        <v>90</v>
      </c>
      <c r="H177" s="999">
        <v>1</v>
      </c>
      <c r="I177" t="s" s="998">
        <v>166</v>
      </c>
      <c r="J177" t="s" s="998">
        <v>391</v>
      </c>
      <c r="K177" t="s" s="1000">
        <v>390</v>
      </c>
      <c r="L177" t="s" s="1000">
        <v>52</v>
      </c>
      <c r="M177" s="1001"/>
      <c r="N177" s="1001"/>
      <c r="O177" s="1001">
        <v>43952</v>
      </c>
      <c r="P177" t="s" s="1002">
        <v>1035</v>
      </c>
      <c r="Q177" s="57"/>
      <c r="R177" s="12"/>
      <c r="S177" s="12"/>
    </row>
    <row r="178" ht="18" customHeight="1" hidden="1">
      <c r="A178" s="947">
        <v>2020</v>
      </c>
      <c r="B178" s="995">
        <v>10019</v>
      </c>
      <c r="C178" s="996">
        <v>14448</v>
      </c>
      <c r="D178" s="997">
        <v>82487</v>
      </c>
      <c r="E178" t="s" s="998">
        <v>178</v>
      </c>
      <c r="F178" t="s" s="998">
        <v>179</v>
      </c>
      <c r="G178" t="s" s="998">
        <v>90</v>
      </c>
      <c r="H178" s="999">
        <v>1</v>
      </c>
      <c r="I178" t="s" s="998">
        <v>50</v>
      </c>
      <c r="J178" t="s" s="998">
        <v>71</v>
      </c>
      <c r="K178" t="s" s="1000">
        <v>181</v>
      </c>
      <c r="L178" t="s" s="1000">
        <v>52</v>
      </c>
      <c r="M178" s="1001"/>
      <c r="N178" s="1001"/>
      <c r="O178" s="1001">
        <v>43952</v>
      </c>
      <c r="P178" t="s" s="1002">
        <v>1035</v>
      </c>
      <c r="Q178" s="57"/>
      <c r="R178" s="12"/>
      <c r="S178" s="12"/>
    </row>
    <row r="179" ht="18" customHeight="1" hidden="1">
      <c r="A179" s="947">
        <v>2020</v>
      </c>
      <c r="B179" s="995">
        <v>10038</v>
      </c>
      <c r="C179" s="996">
        <v>16640</v>
      </c>
      <c r="D179" s="997">
        <v>80639</v>
      </c>
      <c r="E179" t="s" s="998">
        <v>107</v>
      </c>
      <c r="F179" t="s" s="998">
        <v>1829</v>
      </c>
      <c r="G179" t="s" s="998">
        <v>119</v>
      </c>
      <c r="H179" s="999">
        <v>1</v>
      </c>
      <c r="I179" t="s" s="998">
        <v>50</v>
      </c>
      <c r="J179" t="s" s="998">
        <v>71</v>
      </c>
      <c r="K179" t="s" s="1000">
        <v>264</v>
      </c>
      <c r="L179" t="s" s="1000">
        <v>52</v>
      </c>
      <c r="M179" s="1001"/>
      <c r="N179" s="1001"/>
      <c r="O179" s="1001">
        <v>43983</v>
      </c>
      <c r="P179" t="s" s="1002">
        <v>1096</v>
      </c>
      <c r="Q179" s="57"/>
      <c r="R179" s="12"/>
      <c r="S179" s="12"/>
    </row>
    <row r="180" ht="18" customHeight="1" hidden="1">
      <c r="A180" s="947">
        <v>2020</v>
      </c>
      <c r="B180" s="995">
        <v>10166</v>
      </c>
      <c r="C180" s="996">
        <v>15520</v>
      </c>
      <c r="D180" s="997">
        <v>94431</v>
      </c>
      <c r="E180" t="s" s="998">
        <v>687</v>
      </c>
      <c r="F180" t="s" s="998">
        <v>1324</v>
      </c>
      <c r="G180" t="s" s="998">
        <v>1289</v>
      </c>
      <c r="H180" s="999">
        <v>5</v>
      </c>
      <c r="I180" t="s" s="998">
        <v>669</v>
      </c>
      <c r="J180" t="s" s="998">
        <v>1822</v>
      </c>
      <c r="K180" t="s" s="1000">
        <v>71</v>
      </c>
      <c r="L180" t="s" s="1000">
        <v>70</v>
      </c>
      <c r="M180" s="1001"/>
      <c r="N180" s="1001"/>
      <c r="O180" s="1001">
        <v>43983</v>
      </c>
      <c r="P180" t="s" s="1002">
        <v>1096</v>
      </c>
      <c r="Q180" s="57"/>
      <c r="R180" s="12"/>
      <c r="S180" s="12"/>
    </row>
    <row r="181" ht="18" customHeight="1" hidden="1">
      <c r="A181" s="947">
        <v>2020</v>
      </c>
      <c r="B181" s="995">
        <v>10028</v>
      </c>
      <c r="C181" s="996">
        <v>15507</v>
      </c>
      <c r="D181" s="997">
        <v>81737</v>
      </c>
      <c r="E181" t="s" s="998">
        <v>107</v>
      </c>
      <c r="F181" t="s" s="998">
        <v>220</v>
      </c>
      <c r="G181" t="s" s="998">
        <v>49</v>
      </c>
      <c r="H181" s="999">
        <v>1</v>
      </c>
      <c r="I181" t="s" s="998">
        <v>50</v>
      </c>
      <c r="J181" t="s" s="998">
        <v>329</v>
      </c>
      <c r="K181" t="s" s="1000">
        <v>222</v>
      </c>
      <c r="L181" t="s" s="1000">
        <v>52</v>
      </c>
      <c r="M181" t="s" s="1004">
        <v>1830</v>
      </c>
      <c r="N181" s="1001"/>
      <c r="O181" s="1001"/>
      <c r="P181" t="s" s="1002">
        <v>1096</v>
      </c>
      <c r="Q181" s="57"/>
      <c r="R181" s="12"/>
      <c r="S181" s="12"/>
    </row>
    <row r="182" ht="18" customHeight="1" hidden="1">
      <c r="A182" s="947">
        <v>2020</v>
      </c>
      <c r="B182" s="995">
        <v>10104</v>
      </c>
      <c r="C182" s="996">
        <v>19959</v>
      </c>
      <c r="D182" s="997">
        <v>80538</v>
      </c>
      <c r="E182" t="s" s="998">
        <v>107</v>
      </c>
      <c r="F182" t="s" s="998">
        <v>535</v>
      </c>
      <c r="G182" t="s" s="998">
        <v>49</v>
      </c>
      <c r="H182" s="999">
        <v>1</v>
      </c>
      <c r="I182" t="s" s="998">
        <v>166</v>
      </c>
      <c r="J182" t="s" s="998">
        <v>1831</v>
      </c>
      <c r="K182" t="s" s="1000">
        <v>474</v>
      </c>
      <c r="L182" t="s" s="1000">
        <v>52</v>
      </c>
      <c r="M182" t="s" s="1004">
        <v>1830</v>
      </c>
      <c r="N182" s="1001"/>
      <c r="O182" s="1001"/>
      <c r="P182" t="s" s="1002">
        <v>1096</v>
      </c>
      <c r="Q182" s="57"/>
      <c r="R182" s="12"/>
      <c r="S182" s="12"/>
    </row>
    <row r="183" ht="18" customHeight="1" hidden="1">
      <c r="A183" s="947">
        <v>2020</v>
      </c>
      <c r="B183" s="995">
        <v>10154</v>
      </c>
      <c r="C183" s="996">
        <v>10154</v>
      </c>
      <c r="D183" s="997">
        <v>85235</v>
      </c>
      <c r="E183" t="s" s="998">
        <v>621</v>
      </c>
      <c r="F183" t="s" s="998">
        <v>626</v>
      </c>
      <c r="G183" t="s" s="998">
        <v>2892</v>
      </c>
      <c r="H183" s="999">
        <v>1</v>
      </c>
      <c r="I183" t="s" s="998">
        <v>50</v>
      </c>
      <c r="J183" t="s" s="998">
        <v>141</v>
      </c>
      <c r="K183" t="s" s="1000">
        <v>71</v>
      </c>
      <c r="L183" t="s" s="1000">
        <v>70</v>
      </c>
      <c r="M183" t="s" s="1004">
        <v>1830</v>
      </c>
      <c r="N183" s="1001"/>
      <c r="O183" s="1001"/>
      <c r="P183" t="s" s="1002">
        <v>1096</v>
      </c>
      <c r="Q183" s="57"/>
      <c r="R183" s="12"/>
      <c r="S183" s="12"/>
    </row>
    <row r="184" ht="18" customHeight="1" hidden="1">
      <c r="A184" s="947">
        <v>2020</v>
      </c>
      <c r="B184" s="995">
        <v>10133</v>
      </c>
      <c r="C184" s="996">
        <v>15909</v>
      </c>
      <c r="D184" s="997">
        <v>80339</v>
      </c>
      <c r="E184" t="s" s="998">
        <v>107</v>
      </c>
      <c r="F184" t="s" s="998">
        <v>551</v>
      </c>
      <c r="G184" t="s" s="998">
        <v>119</v>
      </c>
      <c r="H184" s="999">
        <v>1</v>
      </c>
      <c r="I184" t="s" s="998">
        <v>50</v>
      </c>
      <c r="J184" t="s" s="998">
        <v>403</v>
      </c>
      <c r="K184" t="s" s="1000">
        <v>264</v>
      </c>
      <c r="L184" t="s" s="1000">
        <v>52</v>
      </c>
      <c r="M184" s="1005"/>
      <c r="N184" s="1001"/>
      <c r="O184" s="1001">
        <v>44044</v>
      </c>
      <c r="P184" t="s" s="1002">
        <v>2360</v>
      </c>
      <c r="Q184" s="57"/>
      <c r="R184" s="12"/>
      <c r="S184" s="12"/>
    </row>
    <row r="185" ht="18" customHeight="1" hidden="1">
      <c r="A185" s="947">
        <v>2020</v>
      </c>
      <c r="B185" s="995">
        <v>10162</v>
      </c>
      <c r="C185" s="996">
        <v>10162</v>
      </c>
      <c r="D185" s="997">
        <v>80333</v>
      </c>
      <c r="E185" t="s" s="998">
        <v>107</v>
      </c>
      <c r="F185" t="s" s="998">
        <v>655</v>
      </c>
      <c r="G185" t="s" s="998">
        <v>49</v>
      </c>
      <c r="H185" s="999">
        <v>1</v>
      </c>
      <c r="I185" t="s" s="998">
        <v>50</v>
      </c>
      <c r="J185" t="s" s="998">
        <v>71</v>
      </c>
      <c r="K185" t="s" s="1000">
        <v>559</v>
      </c>
      <c r="L185" t="s" s="1000">
        <v>52</v>
      </c>
      <c r="M185" s="1006">
        <v>44044</v>
      </c>
      <c r="N185" s="1001"/>
      <c r="O185" s="1001"/>
      <c r="P185" t="s" s="1002">
        <v>2360</v>
      </c>
      <c r="Q185" s="57"/>
      <c r="R185" s="12"/>
      <c r="S185" s="12"/>
    </row>
    <row r="186" ht="18" customHeight="1" hidden="1">
      <c r="A186" s="947">
        <v>2020</v>
      </c>
      <c r="B186" s="1007">
        <v>10035</v>
      </c>
      <c r="C186" s="996">
        <v>16245</v>
      </c>
      <c r="D186" s="997">
        <v>80634</v>
      </c>
      <c r="E186" t="s" s="998">
        <v>107</v>
      </c>
      <c r="F186" t="s" s="998">
        <v>239</v>
      </c>
      <c r="G186" t="s" s="998">
        <v>49</v>
      </c>
      <c r="H186" s="999">
        <v>1</v>
      </c>
      <c r="I186" t="s" s="998">
        <v>166</v>
      </c>
      <c r="J186" t="s" s="998">
        <v>1773</v>
      </c>
      <c r="K186" t="s" s="1000">
        <v>242</v>
      </c>
      <c r="L186" t="s" s="1000">
        <v>52</v>
      </c>
      <c r="M186" s="1005"/>
      <c r="N186" s="1001"/>
      <c r="O186" s="1001">
        <v>44075</v>
      </c>
      <c r="P186" t="s" s="1002">
        <v>2183</v>
      </c>
      <c r="Q186" s="57"/>
      <c r="R186" s="12"/>
      <c r="S186" s="12"/>
    </row>
    <row r="187" ht="18" customHeight="1" hidden="1">
      <c r="A187" s="947">
        <v>2020</v>
      </c>
      <c r="B187" s="1007">
        <v>10036</v>
      </c>
      <c r="C187" s="996">
        <v>16260</v>
      </c>
      <c r="D187" s="997">
        <v>80634</v>
      </c>
      <c r="E187" t="s" s="998">
        <v>107</v>
      </c>
      <c r="F187" t="s" s="998">
        <v>1602</v>
      </c>
      <c r="G187" t="s" s="998">
        <v>2840</v>
      </c>
      <c r="H187" s="999">
        <v>1</v>
      </c>
      <c r="I187" t="s" s="998">
        <v>166</v>
      </c>
      <c r="J187" t="s" s="998">
        <v>1773</v>
      </c>
      <c r="K187" t="s" s="1000">
        <v>242</v>
      </c>
      <c r="L187" t="s" s="1000">
        <v>52</v>
      </c>
      <c r="M187" s="1005"/>
      <c r="N187" s="1001"/>
      <c r="O187" s="1001">
        <v>44075</v>
      </c>
      <c r="P187" t="s" s="1002">
        <v>2183</v>
      </c>
      <c r="Q187" s="57"/>
      <c r="R187" s="12"/>
      <c r="S187" s="12"/>
    </row>
    <row r="188" ht="18" customHeight="1" hidden="1">
      <c r="A188" s="947">
        <v>2020</v>
      </c>
      <c r="B188" s="1007">
        <v>10074</v>
      </c>
      <c r="C188" s="996">
        <v>14338</v>
      </c>
      <c r="D188" s="997">
        <v>80634</v>
      </c>
      <c r="E188" t="s" s="998">
        <v>107</v>
      </c>
      <c r="F188" t="s" s="998">
        <v>1596</v>
      </c>
      <c r="G188" t="s" s="998">
        <v>90</v>
      </c>
      <c r="H188" s="999">
        <v>1</v>
      </c>
      <c r="I188" t="s" s="998">
        <v>166</v>
      </c>
      <c r="J188" t="s" s="998">
        <v>1773</v>
      </c>
      <c r="K188" t="s" s="1000">
        <v>242</v>
      </c>
      <c r="L188" t="s" s="1000">
        <v>52</v>
      </c>
      <c r="M188" s="1005"/>
      <c r="N188" s="1001"/>
      <c r="O188" s="1001">
        <v>44075</v>
      </c>
      <c r="P188" t="s" s="1002">
        <v>2183</v>
      </c>
      <c r="Q188" s="57"/>
      <c r="R188" s="12"/>
      <c r="S188" s="12"/>
    </row>
    <row r="189" ht="18" customHeight="1" hidden="1">
      <c r="A189" s="947">
        <v>2020</v>
      </c>
      <c r="B189" s="1007">
        <v>10077</v>
      </c>
      <c r="C189" s="996">
        <v>14431</v>
      </c>
      <c r="D189" s="997">
        <v>85375</v>
      </c>
      <c r="E189" t="s" s="998">
        <v>310</v>
      </c>
      <c r="F189" t="s" s="998">
        <v>1542</v>
      </c>
      <c r="G189" t="s" s="998">
        <v>119</v>
      </c>
      <c r="H189" s="999">
        <v>1</v>
      </c>
      <c r="I189" t="s" s="998">
        <v>166</v>
      </c>
      <c r="J189" t="s" s="998">
        <v>1789</v>
      </c>
      <c r="K189" t="s" s="1000">
        <v>403</v>
      </c>
      <c r="L189" t="s" s="1000">
        <v>52</v>
      </c>
      <c r="M189" s="1005"/>
      <c r="N189" s="1001"/>
      <c r="O189" s="1001">
        <v>44075</v>
      </c>
      <c r="P189" t="s" s="1002">
        <v>2183</v>
      </c>
      <c r="Q189" s="57"/>
      <c r="R189" s="12"/>
      <c r="S189" s="12"/>
    </row>
    <row r="190" ht="18" customHeight="1" hidden="1">
      <c r="A190" s="947">
        <v>2020</v>
      </c>
      <c r="B190" s="1007">
        <v>10149</v>
      </c>
      <c r="C190" s="996">
        <v>10149</v>
      </c>
      <c r="D190" s="997">
        <v>82229</v>
      </c>
      <c r="E190" t="s" s="998">
        <v>602</v>
      </c>
      <c r="F190" t="s" s="998">
        <v>603</v>
      </c>
      <c r="G190" t="s" s="998">
        <v>1332</v>
      </c>
      <c r="H190" t="s" s="998">
        <v>1332</v>
      </c>
      <c r="I190" t="s" s="998">
        <v>50</v>
      </c>
      <c r="J190" t="s" s="998">
        <v>71</v>
      </c>
      <c r="K190" t="s" s="1000">
        <v>605</v>
      </c>
      <c r="L190" t="s" s="1000">
        <v>52</v>
      </c>
      <c r="M190" s="1006">
        <v>44075</v>
      </c>
      <c r="N190" s="1001"/>
      <c r="O190" s="1001"/>
      <c r="P190" t="s" s="1002">
        <v>2183</v>
      </c>
      <c r="Q190" s="57"/>
      <c r="R190" s="12"/>
      <c r="S190" s="12"/>
    </row>
    <row r="191" ht="18" customHeight="1" hidden="1">
      <c r="A191" s="947">
        <v>2020</v>
      </c>
      <c r="B191" s="995">
        <v>10051</v>
      </c>
      <c r="C191" s="996">
        <v>14196</v>
      </c>
      <c r="D191" s="997">
        <v>81737</v>
      </c>
      <c r="E191" t="s" s="998">
        <v>107</v>
      </c>
      <c r="F191" t="s" s="998">
        <v>327</v>
      </c>
      <c r="G191" t="s" s="998">
        <v>90</v>
      </c>
      <c r="H191" s="999">
        <v>1</v>
      </c>
      <c r="I191" t="s" s="998">
        <v>50</v>
      </c>
      <c r="J191" t="s" s="998">
        <v>71</v>
      </c>
      <c r="K191" t="s" s="1000">
        <v>329</v>
      </c>
      <c r="L191" t="s" s="1000">
        <v>52</v>
      </c>
      <c r="M191" s="1006">
        <v>44075</v>
      </c>
      <c r="N191" s="1001"/>
      <c r="O191" s="1001"/>
      <c r="P191" t="s" s="1002">
        <v>2183</v>
      </c>
      <c r="Q191" s="57"/>
      <c r="R191" s="12"/>
      <c r="S191" s="12"/>
    </row>
    <row r="192" ht="18" customHeight="1" hidden="1">
      <c r="A192" s="947">
        <v>2020</v>
      </c>
      <c r="B192" s="1007">
        <v>10175</v>
      </c>
      <c r="C192" s="996">
        <v>10175</v>
      </c>
      <c r="D192" s="997">
        <v>85748</v>
      </c>
      <c r="E192" t="s" s="998">
        <v>716</v>
      </c>
      <c r="F192" t="s" s="998">
        <v>717</v>
      </c>
      <c r="G192" t="s" s="998">
        <v>49</v>
      </c>
      <c r="H192" s="999">
        <v>1</v>
      </c>
      <c r="I192" t="s" s="998">
        <v>166</v>
      </c>
      <c r="J192" t="s" s="998">
        <v>71</v>
      </c>
      <c r="K192" t="s" s="1000">
        <v>719</v>
      </c>
      <c r="L192" t="s" s="1000">
        <v>52</v>
      </c>
      <c r="M192" s="1006">
        <v>44105</v>
      </c>
      <c r="N192" s="1001"/>
      <c r="O192" s="1001"/>
      <c r="P192" t="s" s="1002">
        <v>2380</v>
      </c>
      <c r="Q192" s="57"/>
      <c r="R192" s="12"/>
      <c r="S192" s="12"/>
    </row>
    <row r="193" ht="18" customHeight="1" hidden="1">
      <c r="A193" s="947">
        <v>2020</v>
      </c>
      <c r="B193" s="1007">
        <v>10054</v>
      </c>
      <c r="C193" s="996">
        <v>15514</v>
      </c>
      <c r="D193" s="997">
        <v>82327</v>
      </c>
      <c r="E193" t="s" s="998">
        <v>335</v>
      </c>
      <c r="F193" t="s" s="998">
        <v>336</v>
      </c>
      <c r="G193" t="s" s="998">
        <v>49</v>
      </c>
      <c r="H193" s="999">
        <v>1</v>
      </c>
      <c r="I193" t="s" s="998">
        <v>50</v>
      </c>
      <c r="J193" t="s" s="998">
        <v>71</v>
      </c>
      <c r="K193" t="s" s="1000">
        <v>1799</v>
      </c>
      <c r="L193" t="s" s="1000">
        <v>52</v>
      </c>
      <c r="M193" s="1006">
        <v>44125</v>
      </c>
      <c r="N193" s="1001"/>
      <c r="O193" s="1001"/>
      <c r="P193" t="s" s="1002">
        <v>2380</v>
      </c>
      <c r="Q193" s="57"/>
      <c r="R193" s="12"/>
      <c r="S193" s="12"/>
    </row>
    <row r="194" ht="18" customHeight="1" hidden="1">
      <c r="A194" s="947">
        <v>2020</v>
      </c>
      <c r="B194" s="1007">
        <v>10019</v>
      </c>
      <c r="C194" s="996">
        <v>14448</v>
      </c>
      <c r="D194" s="997">
        <v>82487</v>
      </c>
      <c r="E194" t="s" s="998">
        <v>178</v>
      </c>
      <c r="F194" t="s" s="998">
        <v>179</v>
      </c>
      <c r="G194" t="s" s="998">
        <v>90</v>
      </c>
      <c r="H194" s="999">
        <v>1</v>
      </c>
      <c r="I194" t="s" s="998">
        <v>50</v>
      </c>
      <c r="J194" t="s" s="998">
        <v>71</v>
      </c>
      <c r="K194" t="s" s="1000">
        <v>181</v>
      </c>
      <c r="L194" t="s" s="1000">
        <v>52</v>
      </c>
      <c r="M194" s="1006">
        <v>44136</v>
      </c>
      <c r="N194" s="1001"/>
      <c r="O194" s="1001"/>
      <c r="P194" t="s" s="1002">
        <v>2392</v>
      </c>
      <c r="Q194" s="57"/>
      <c r="R194" s="12"/>
      <c r="S194" s="12"/>
    </row>
    <row r="195" ht="13.55" customHeight="1">
      <c r="A195" s="311"/>
      <c r="B195" s="311"/>
      <c r="C195" s="31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</row>
    <row r="196" ht="13.55" customHeight="1">
      <c r="A196" s="311"/>
      <c r="B196" s="1008"/>
      <c r="C196" s="31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</row>
    <row r="197" ht="29.25" customHeight="1" hidden="1">
      <c r="A197" t="s" s="941">
        <v>1016</v>
      </c>
      <c r="B197" t="s" s="893">
        <v>2835</v>
      </c>
      <c r="C197" t="s" s="990">
        <v>9</v>
      </c>
      <c r="D197" t="s" s="991">
        <v>1020</v>
      </c>
      <c r="E197" t="s" s="992">
        <v>2836</v>
      </c>
      <c r="F197" t="s" s="992">
        <v>12</v>
      </c>
      <c r="G197" t="s" s="993">
        <v>2841</v>
      </c>
      <c r="H197" t="s" s="993">
        <v>15</v>
      </c>
      <c r="I197" t="s" s="991">
        <v>16</v>
      </c>
      <c r="J197" t="s" s="994">
        <v>1023</v>
      </c>
      <c r="K197" t="s" s="994">
        <v>1024</v>
      </c>
      <c r="L197" t="s" s="991">
        <v>18</v>
      </c>
      <c r="M197" t="s" s="991">
        <v>1025</v>
      </c>
      <c r="N197" t="s" s="991">
        <v>1026</v>
      </c>
      <c r="O197" t="s" s="991">
        <v>2888</v>
      </c>
      <c r="P197" t="s" s="990">
        <v>2882</v>
      </c>
      <c r="Q197" s="57"/>
      <c r="R197" s="12"/>
      <c r="S197" s="12"/>
    </row>
    <row r="198" ht="18" customHeight="1" hidden="1">
      <c r="A198" s="947">
        <v>2021</v>
      </c>
      <c r="B198" s="1009">
        <v>10057</v>
      </c>
      <c r="C198" s="996">
        <v>16105</v>
      </c>
      <c r="D198" s="997">
        <v>81477</v>
      </c>
      <c r="E198" t="s" s="998">
        <v>107</v>
      </c>
      <c r="F198" t="s" s="998">
        <v>355</v>
      </c>
      <c r="G198" t="s" s="998">
        <v>49</v>
      </c>
      <c r="H198" s="999">
        <v>1</v>
      </c>
      <c r="I198" t="s" s="998">
        <v>50</v>
      </c>
      <c r="J198" t="s" s="998">
        <v>1777</v>
      </c>
      <c r="K198" t="s" s="1000">
        <v>1486</v>
      </c>
      <c r="L198" t="s" s="1000">
        <v>52</v>
      </c>
      <c r="M198" s="1005"/>
      <c r="N198" s="1001"/>
      <c r="O198" s="1001">
        <v>44197</v>
      </c>
      <c r="P198" t="s" s="1002">
        <v>2095</v>
      </c>
      <c r="Q198" s="57"/>
      <c r="R198" s="12"/>
      <c r="S198" s="12"/>
    </row>
    <row r="199" ht="18" customHeight="1" hidden="1">
      <c r="A199" s="947">
        <v>2021</v>
      </c>
      <c r="B199" s="1009">
        <v>10078</v>
      </c>
      <c r="C199" s="996">
        <v>14437</v>
      </c>
      <c r="D199" s="997">
        <v>85375</v>
      </c>
      <c r="E199" t="s" s="998">
        <v>310</v>
      </c>
      <c r="F199" t="s" s="998">
        <v>1598</v>
      </c>
      <c r="G199" t="s" s="998">
        <v>90</v>
      </c>
      <c r="H199" s="999">
        <v>1</v>
      </c>
      <c r="I199" t="s" s="998">
        <v>166</v>
      </c>
      <c r="J199" t="s" s="998">
        <v>447</v>
      </c>
      <c r="K199" t="s" s="1000">
        <v>403</v>
      </c>
      <c r="L199" t="s" s="1000">
        <v>52</v>
      </c>
      <c r="M199" s="1005"/>
      <c r="N199" s="1001"/>
      <c r="O199" s="1001">
        <v>44228</v>
      </c>
      <c r="P199" t="s" s="1002">
        <v>1134</v>
      </c>
      <c r="Q199" s="57"/>
      <c r="R199" s="12"/>
      <c r="S199" s="12"/>
    </row>
    <row r="200" ht="18" customHeight="1" hidden="1">
      <c r="A200" s="947">
        <v>2021</v>
      </c>
      <c r="B200" s="1009">
        <v>10038</v>
      </c>
      <c r="C200" s="996">
        <v>16640</v>
      </c>
      <c r="D200" s="997">
        <v>80639</v>
      </c>
      <c r="E200" t="s" s="998">
        <v>261</v>
      </c>
      <c r="F200" t="s" s="998">
        <v>1829</v>
      </c>
      <c r="G200" t="s" s="998">
        <v>119</v>
      </c>
      <c r="H200" s="999">
        <v>1</v>
      </c>
      <c r="I200" t="s" s="998">
        <v>50</v>
      </c>
      <c r="J200" t="s" s="998">
        <v>264</v>
      </c>
      <c r="K200" t="s" s="1000">
        <v>1491</v>
      </c>
      <c r="L200" t="s" s="1000">
        <v>52</v>
      </c>
      <c r="M200" s="1005"/>
      <c r="N200" s="1001"/>
      <c r="O200" s="1001">
        <v>44256</v>
      </c>
      <c r="P200" t="s" s="1002">
        <v>1136</v>
      </c>
      <c r="Q200" s="57"/>
      <c r="R200" s="12"/>
      <c r="S200" s="12"/>
    </row>
    <row r="201" ht="18" customHeight="1" hidden="1">
      <c r="A201" s="947">
        <v>2021</v>
      </c>
      <c r="B201" s="1009">
        <v>10154</v>
      </c>
      <c r="C201" s="996">
        <v>10154</v>
      </c>
      <c r="D201" s="997">
        <v>85235</v>
      </c>
      <c r="E201" t="s" s="998">
        <v>621</v>
      </c>
      <c r="F201" t="s" s="998">
        <v>626</v>
      </c>
      <c r="G201" t="s" s="998">
        <v>49</v>
      </c>
      <c r="H201" s="999">
        <v>1</v>
      </c>
      <c r="I201" t="s" s="998">
        <v>50</v>
      </c>
      <c r="J201" t="s" s="998">
        <v>71</v>
      </c>
      <c r="K201" t="s" s="1000">
        <v>142</v>
      </c>
      <c r="L201" t="s" s="1000">
        <v>52</v>
      </c>
      <c r="M201" s="1006">
        <v>44287</v>
      </c>
      <c r="N201" s="1001"/>
      <c r="O201" s="1001"/>
      <c r="P201" t="s" s="1002">
        <v>2096</v>
      </c>
      <c r="Q201" s="57"/>
      <c r="R201" s="12"/>
      <c r="S201" s="12"/>
    </row>
    <row r="202" ht="18" customHeight="1" hidden="1">
      <c r="A202" s="947">
        <v>2021</v>
      </c>
      <c r="B202" s="1009">
        <v>10179</v>
      </c>
      <c r="C202" s="996">
        <v>10179</v>
      </c>
      <c r="D202" s="997">
        <v>90402</v>
      </c>
      <c r="E202" t="s" s="998">
        <v>742</v>
      </c>
      <c r="F202" t="s" s="998">
        <v>743</v>
      </c>
      <c r="G202" t="s" s="998">
        <v>745</v>
      </c>
      <c r="H202" s="999">
        <v>6</v>
      </c>
      <c r="I202" t="s" s="998">
        <v>600</v>
      </c>
      <c r="J202" t="s" s="998">
        <v>71</v>
      </c>
      <c r="K202" t="s" s="1000">
        <v>1533</v>
      </c>
      <c r="L202" t="s" s="1000">
        <v>52</v>
      </c>
      <c r="M202" s="1006">
        <v>44292</v>
      </c>
      <c r="N202" s="1001"/>
      <c r="O202" s="1001"/>
      <c r="P202" t="s" s="1002">
        <v>2096</v>
      </c>
      <c r="Q202" s="57"/>
      <c r="R202" s="12"/>
      <c r="S202" s="12"/>
    </row>
    <row r="203" ht="18" customHeight="1" hidden="1">
      <c r="A203" s="947">
        <v>2021</v>
      </c>
      <c r="B203" s="1009">
        <v>10186</v>
      </c>
      <c r="C203" s="996">
        <v>10186</v>
      </c>
      <c r="D203" s="997">
        <v>84416</v>
      </c>
      <c r="E203" t="s" s="998">
        <v>787</v>
      </c>
      <c r="F203" t="s" s="998">
        <v>788</v>
      </c>
      <c r="G203" t="s" s="998">
        <v>668</v>
      </c>
      <c r="H203" s="999">
        <v>1</v>
      </c>
      <c r="I203" t="s" s="998">
        <v>166</v>
      </c>
      <c r="J203" t="s" s="998">
        <v>71</v>
      </c>
      <c r="K203" t="s" s="1000">
        <v>447</v>
      </c>
      <c r="L203" t="s" s="1000">
        <v>52</v>
      </c>
      <c r="M203" s="1006">
        <v>44333</v>
      </c>
      <c r="N203" s="1001"/>
      <c r="O203" s="1001"/>
      <c r="P203" t="s" s="1002">
        <v>1035</v>
      </c>
      <c r="Q203" s="57"/>
      <c r="R203" s="12"/>
      <c r="S203" s="12"/>
    </row>
    <row r="204" ht="18" customHeight="1" hidden="1">
      <c r="A204" s="947">
        <v>2021</v>
      </c>
      <c r="B204" s="1009">
        <v>10091</v>
      </c>
      <c r="C204" s="996">
        <v>16634</v>
      </c>
      <c r="D204" s="997">
        <v>81369</v>
      </c>
      <c r="E204" t="s" s="998">
        <v>107</v>
      </c>
      <c r="F204" t="s" s="998">
        <v>472</v>
      </c>
      <c r="G204" t="s" s="998">
        <v>119</v>
      </c>
      <c r="H204" s="999">
        <v>1</v>
      </c>
      <c r="I204" t="s" s="998">
        <v>166</v>
      </c>
      <c r="J204" t="s" s="998">
        <v>1661</v>
      </c>
      <c r="K204" t="s" s="1000">
        <v>1832</v>
      </c>
      <c r="L204" t="s" s="1000">
        <v>52</v>
      </c>
      <c r="M204" s="1006"/>
      <c r="N204" s="1001"/>
      <c r="O204" s="1006">
        <v>44348</v>
      </c>
      <c r="P204" t="s" s="1002">
        <v>1096</v>
      </c>
      <c r="Q204" s="57"/>
      <c r="R204" s="12"/>
      <c r="S204" s="12"/>
    </row>
    <row r="205" ht="18" customHeight="1" hidden="1">
      <c r="A205" s="947">
        <v>2021</v>
      </c>
      <c r="B205" s="1009">
        <v>10043</v>
      </c>
      <c r="C205" s="996">
        <v>18813</v>
      </c>
      <c r="D205" s="997">
        <v>81371</v>
      </c>
      <c r="E205" t="s" s="998">
        <v>107</v>
      </c>
      <c r="F205" t="s" s="998">
        <v>295</v>
      </c>
      <c r="G205" t="s" s="998">
        <v>2893</v>
      </c>
      <c r="H205" s="999">
        <v>1</v>
      </c>
      <c r="I205" t="s" s="998">
        <v>166</v>
      </c>
      <c r="J205" t="s" s="998">
        <v>242</v>
      </c>
      <c r="K205" t="s" s="1000">
        <v>298</v>
      </c>
      <c r="L205" t="s" s="1000">
        <v>52</v>
      </c>
      <c r="M205" s="1006"/>
      <c r="N205" s="1001"/>
      <c r="O205" s="1006">
        <v>44348</v>
      </c>
      <c r="P205" t="s" s="1002">
        <v>1096</v>
      </c>
      <c r="Q205" s="57"/>
      <c r="R205" s="12"/>
      <c r="S205" s="12"/>
    </row>
    <row r="206" ht="18" customHeight="1" hidden="1">
      <c r="A206" s="947">
        <v>2021</v>
      </c>
      <c r="B206" s="1009">
        <v>10095</v>
      </c>
      <c r="C206" s="996">
        <v>16964</v>
      </c>
      <c r="D206" s="997">
        <v>80331</v>
      </c>
      <c r="E206" t="s" s="998">
        <v>107</v>
      </c>
      <c r="F206" t="s" s="998">
        <v>494</v>
      </c>
      <c r="G206" t="s" s="998">
        <v>49</v>
      </c>
      <c r="H206" s="999">
        <v>1</v>
      </c>
      <c r="I206" t="s" s="998">
        <v>166</v>
      </c>
      <c r="J206" t="s" s="998">
        <v>1661</v>
      </c>
      <c r="K206" t="s" s="1000">
        <v>1833</v>
      </c>
      <c r="L206" t="s" s="1000">
        <v>52</v>
      </c>
      <c r="M206" s="1006"/>
      <c r="N206" s="1001"/>
      <c r="O206" s="1006">
        <v>44362</v>
      </c>
      <c r="P206" t="s" s="1002">
        <v>1096</v>
      </c>
      <c r="Q206" s="57"/>
      <c r="R206" s="12"/>
      <c r="S206" s="12"/>
    </row>
    <row r="207" ht="18" customHeight="1" hidden="1">
      <c r="A207" s="947">
        <v>2021</v>
      </c>
      <c r="B207" s="1009">
        <v>10094</v>
      </c>
      <c r="C207" s="996">
        <v>16963</v>
      </c>
      <c r="D207" s="997">
        <v>80796</v>
      </c>
      <c r="E207" t="s" s="998">
        <v>107</v>
      </c>
      <c r="F207" t="s" s="998">
        <v>486</v>
      </c>
      <c r="G207" t="s" s="998">
        <v>2893</v>
      </c>
      <c r="H207" s="999">
        <v>1</v>
      </c>
      <c r="I207" t="s" s="998">
        <v>166</v>
      </c>
      <c r="J207" t="s" s="998">
        <v>1816</v>
      </c>
      <c r="K207" t="s" s="1000">
        <v>1834</v>
      </c>
      <c r="L207" t="s" s="1000">
        <v>52</v>
      </c>
      <c r="M207" s="1006"/>
      <c r="N207" s="1001"/>
      <c r="O207" s="1001">
        <v>44363</v>
      </c>
      <c r="P207" t="s" s="1002">
        <v>1096</v>
      </c>
      <c r="Q207" s="57"/>
      <c r="R207" s="12"/>
      <c r="S207" s="12"/>
    </row>
    <row r="208" ht="18" customHeight="1" hidden="1">
      <c r="A208" s="947">
        <v>2021</v>
      </c>
      <c r="B208" s="1009">
        <v>10100</v>
      </c>
      <c r="C208" s="996">
        <v>16997</v>
      </c>
      <c r="D208" s="997">
        <v>80337</v>
      </c>
      <c r="E208" t="s" s="998">
        <v>107</v>
      </c>
      <c r="F208" t="s" s="998">
        <v>1551</v>
      </c>
      <c r="G208" t="s" s="998">
        <v>517</v>
      </c>
      <c r="H208" t="s" s="998">
        <v>399</v>
      </c>
      <c r="I208" t="s" s="998">
        <v>400</v>
      </c>
      <c r="J208" t="s" s="998">
        <v>1661</v>
      </c>
      <c r="K208" t="s" s="1000">
        <v>1833</v>
      </c>
      <c r="L208" t="s" s="1000">
        <v>52</v>
      </c>
      <c r="M208" s="1006"/>
      <c r="N208" s="1001"/>
      <c r="O208" s="1001">
        <v>44378</v>
      </c>
      <c r="P208" t="s" s="1002">
        <v>1044</v>
      </c>
      <c r="Q208" s="57"/>
      <c r="R208" s="12"/>
      <c r="S208" s="12"/>
    </row>
    <row r="209" ht="18" customHeight="1" hidden="1">
      <c r="A209" s="947">
        <v>2021</v>
      </c>
      <c r="B209" s="1009">
        <v>10100</v>
      </c>
      <c r="C209" s="996">
        <v>16997</v>
      </c>
      <c r="D209" s="997">
        <v>80337</v>
      </c>
      <c r="E209" t="s" s="998">
        <v>107</v>
      </c>
      <c r="F209" t="s" s="998">
        <v>1551</v>
      </c>
      <c r="G209" t="s" s="998">
        <v>517</v>
      </c>
      <c r="H209" t="s" s="998">
        <v>399</v>
      </c>
      <c r="I209" t="s" s="998">
        <v>400</v>
      </c>
      <c r="J209" t="s" s="998">
        <v>1833</v>
      </c>
      <c r="K209" t="s" s="1000">
        <v>71</v>
      </c>
      <c r="L209" t="s" s="1000">
        <v>549</v>
      </c>
      <c r="M209" s="1006"/>
      <c r="N209" s="1001">
        <v>44410</v>
      </c>
      <c r="O209" s="1001"/>
      <c r="P209" t="s" s="1002">
        <v>2360</v>
      </c>
      <c r="Q209" t="s" s="981">
        <v>1835</v>
      </c>
      <c r="R209" s="12"/>
      <c r="S209" s="12"/>
    </row>
    <row r="210" ht="18" customHeight="1" hidden="1">
      <c r="A210" s="947">
        <v>2021</v>
      </c>
      <c r="B210" s="1009">
        <v>10158</v>
      </c>
      <c r="C210" s="996">
        <v>10158</v>
      </c>
      <c r="D210" s="997">
        <v>80538</v>
      </c>
      <c r="E210" t="s" s="998">
        <v>107</v>
      </c>
      <c r="F210" t="s" s="998">
        <v>638</v>
      </c>
      <c r="G210" t="s" s="998">
        <v>49</v>
      </c>
      <c r="H210" s="999">
        <v>1</v>
      </c>
      <c r="I210" t="s" s="998">
        <v>166</v>
      </c>
      <c r="J210" t="s" s="998">
        <v>71</v>
      </c>
      <c r="K210" t="s" s="1000">
        <v>732</v>
      </c>
      <c r="L210" t="s" s="1000">
        <v>52</v>
      </c>
      <c r="M210" s="1006">
        <v>44470</v>
      </c>
      <c r="N210" s="1001"/>
      <c r="O210" s="1001"/>
      <c r="P210" t="s" s="1002">
        <v>2380</v>
      </c>
      <c r="Q210" s="57"/>
      <c r="R210" s="12"/>
      <c r="S210" s="12"/>
    </row>
    <row r="211" ht="18" customHeight="1" hidden="1">
      <c r="A211" s="947">
        <v>2021</v>
      </c>
      <c r="B211" s="1009">
        <v>10173</v>
      </c>
      <c r="C211" s="996">
        <v>10173</v>
      </c>
      <c r="D211" s="997">
        <v>80331</v>
      </c>
      <c r="E211" t="s" s="998">
        <v>107</v>
      </c>
      <c r="F211" t="s" s="998">
        <v>705</v>
      </c>
      <c r="G211" t="s" s="998">
        <v>49</v>
      </c>
      <c r="H211" s="999">
        <v>1</v>
      </c>
      <c r="I211" t="s" s="998">
        <v>50</v>
      </c>
      <c r="J211" t="s" s="998">
        <v>559</v>
      </c>
      <c r="K211" t="s" s="1000">
        <v>1836</v>
      </c>
      <c r="L211" t="s" s="1000">
        <v>52</v>
      </c>
      <c r="M211" s="1006"/>
      <c r="N211" s="1001"/>
      <c r="O211" s="1001">
        <v>44470</v>
      </c>
      <c r="P211" t="s" s="1002">
        <v>2380</v>
      </c>
      <c r="Q211" s="57"/>
      <c r="R211" s="12"/>
      <c r="S211" s="12"/>
    </row>
    <row r="212" ht="18" customHeight="1" hidden="1">
      <c r="A212" s="947">
        <v>2021</v>
      </c>
      <c r="B212" s="1009">
        <v>10152</v>
      </c>
      <c r="C212" s="996">
        <v>10152</v>
      </c>
      <c r="D212" s="997">
        <v>82319</v>
      </c>
      <c r="E212" t="s" s="998">
        <v>252</v>
      </c>
      <c r="F212" t="s" s="998">
        <v>615</v>
      </c>
      <c r="G212" t="s" s="998">
        <v>369</v>
      </c>
      <c r="H212" s="999">
        <v>1</v>
      </c>
      <c r="I212" t="s" s="998">
        <v>50</v>
      </c>
      <c r="J212" t="s" s="998">
        <v>1400</v>
      </c>
      <c r="K212" t="s" s="1000">
        <v>1837</v>
      </c>
      <c r="L212" t="s" s="1000">
        <v>52</v>
      </c>
      <c r="M212" s="1006"/>
      <c r="N212" s="1001"/>
      <c r="O212" s="1001">
        <v>44531</v>
      </c>
      <c r="P212" t="s" s="1002">
        <v>2405</v>
      </c>
      <c r="Q212" s="57"/>
      <c r="R212" s="12"/>
      <c r="S212" s="12"/>
    </row>
    <row r="213" ht="18" customHeight="1" hidden="1">
      <c r="A213" s="947">
        <v>2021</v>
      </c>
      <c r="B213" s="1009">
        <v>10177</v>
      </c>
      <c r="C213" s="996">
        <v>10177</v>
      </c>
      <c r="D213" s="997">
        <v>80333</v>
      </c>
      <c r="E213" t="s" s="998">
        <v>107</v>
      </c>
      <c r="F213" t="s" s="998">
        <v>730</v>
      </c>
      <c r="G213" t="s" s="998">
        <v>49</v>
      </c>
      <c r="H213" s="999">
        <v>1</v>
      </c>
      <c r="I213" t="s" s="998">
        <v>50</v>
      </c>
      <c r="J213" t="s" s="998">
        <v>584</v>
      </c>
      <c r="K213" t="s" s="1000">
        <v>732</v>
      </c>
      <c r="L213" t="s" s="1000">
        <v>52</v>
      </c>
      <c r="M213" s="1006"/>
      <c r="N213" s="1001"/>
      <c r="O213" s="1001">
        <v>44531</v>
      </c>
      <c r="P213" t="s" s="1002">
        <v>2405</v>
      </c>
      <c r="Q213" s="57"/>
      <c r="R213" s="12"/>
      <c r="S213" s="12"/>
    </row>
    <row r="214" ht="15.75" customHeight="1">
      <c r="A214" s="311"/>
      <c r="B214" s="1010"/>
      <c r="C214" s="31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</row>
    <row r="215" ht="29.25" customHeight="1" hidden="1">
      <c r="A215" t="s" s="941">
        <v>1016</v>
      </c>
      <c r="B215" t="s" s="893">
        <v>2835</v>
      </c>
      <c r="C215" t="s" s="990">
        <v>9</v>
      </c>
      <c r="D215" t="s" s="991">
        <v>1020</v>
      </c>
      <c r="E215" t="s" s="992">
        <v>2836</v>
      </c>
      <c r="F215" t="s" s="992">
        <v>12</v>
      </c>
      <c r="G215" t="s" s="993">
        <v>2841</v>
      </c>
      <c r="H215" t="s" s="993">
        <v>15</v>
      </c>
      <c r="I215" t="s" s="991">
        <v>16</v>
      </c>
      <c r="J215" t="s" s="994">
        <v>1023</v>
      </c>
      <c r="K215" t="s" s="994">
        <v>1024</v>
      </c>
      <c r="L215" t="s" s="991">
        <v>18</v>
      </c>
      <c r="M215" t="s" s="991">
        <v>1025</v>
      </c>
      <c r="N215" t="s" s="991">
        <v>1026</v>
      </c>
      <c r="O215" t="s" s="991">
        <v>2888</v>
      </c>
      <c r="P215" t="s" s="990">
        <v>2882</v>
      </c>
      <c r="Q215" s="57"/>
      <c r="R215" s="12"/>
      <c r="S215" s="12"/>
    </row>
    <row r="216" ht="18" customHeight="1" hidden="1">
      <c r="A216" s="947">
        <v>2022</v>
      </c>
      <c r="B216" s="1011">
        <v>10145</v>
      </c>
      <c r="C216" s="1012">
        <v>10145</v>
      </c>
      <c r="D216" s="1012">
        <v>83022</v>
      </c>
      <c r="E216" t="s" s="1013">
        <v>46</v>
      </c>
      <c r="F216" t="s" s="1013">
        <v>1333</v>
      </c>
      <c r="G216" t="s" s="1013">
        <v>49</v>
      </c>
      <c r="H216" s="1014">
        <v>1</v>
      </c>
      <c r="I216" t="s" s="1013">
        <v>50</v>
      </c>
      <c r="J216" t="s" s="1013">
        <v>53</v>
      </c>
      <c r="K216" t="s" s="1015">
        <v>71</v>
      </c>
      <c r="L216" t="s" s="1015">
        <v>70</v>
      </c>
      <c r="M216" s="1016"/>
      <c r="N216" s="1017">
        <v>44562</v>
      </c>
      <c r="O216" s="1017"/>
      <c r="P216" s="1018">
        <v>44562</v>
      </c>
      <c r="Q216" s="57"/>
      <c r="R216" s="12"/>
      <c r="S216" s="12"/>
    </row>
    <row r="217" ht="18" customHeight="1" hidden="1">
      <c r="A217" s="947">
        <v>2022</v>
      </c>
      <c r="B217" s="1011">
        <v>10029</v>
      </c>
      <c r="C217" s="1012">
        <v>15509</v>
      </c>
      <c r="D217" s="1012">
        <v>81479</v>
      </c>
      <c r="E217" t="s" s="1013">
        <v>107</v>
      </c>
      <c r="F217" t="s" s="1013">
        <v>230</v>
      </c>
      <c r="G217" t="s" s="1013">
        <v>49</v>
      </c>
      <c r="H217" s="1014">
        <v>1</v>
      </c>
      <c r="I217" t="s" s="1013">
        <v>50</v>
      </c>
      <c r="J217" t="s" s="1015">
        <v>1838</v>
      </c>
      <c r="K217" t="s" s="1015">
        <v>232</v>
      </c>
      <c r="L217" t="s" s="1015">
        <v>52</v>
      </c>
      <c r="M217" s="1016"/>
      <c r="N217" s="1017"/>
      <c r="O217" s="1017">
        <v>44562</v>
      </c>
      <c r="P217" s="1018">
        <v>44562</v>
      </c>
      <c r="Q217" s="57"/>
      <c r="R217" s="12"/>
      <c r="S217" s="12"/>
    </row>
    <row r="218" ht="18" customHeight="1" hidden="1">
      <c r="A218" s="947">
        <v>2022</v>
      </c>
      <c r="B218" s="1009">
        <v>10191</v>
      </c>
      <c r="C218" s="996">
        <v>10191</v>
      </c>
      <c r="D218" s="997">
        <v>91054</v>
      </c>
      <c r="E218" t="s" s="998">
        <v>1540</v>
      </c>
      <c r="F218" t="s" s="998">
        <v>1338</v>
      </c>
      <c r="G218" t="s" s="998">
        <v>745</v>
      </c>
      <c r="H218" s="999">
        <v>6</v>
      </c>
      <c r="I218" t="s" s="998">
        <v>600</v>
      </c>
      <c r="J218" t="s" s="998">
        <v>1839</v>
      </c>
      <c r="K218" t="s" s="1000">
        <v>746</v>
      </c>
      <c r="L218" t="s" s="1000">
        <v>52</v>
      </c>
      <c r="M218" s="1006"/>
      <c r="N218" s="1001"/>
      <c r="O218" s="1001">
        <v>44615</v>
      </c>
      <c r="P218" s="1019">
        <v>44593</v>
      </c>
      <c r="Q218" s="57"/>
      <c r="R218" s="12"/>
      <c r="S218" s="12"/>
    </row>
    <row r="219" ht="18" customHeight="1" hidden="1">
      <c r="A219" s="947">
        <v>2022</v>
      </c>
      <c r="B219" s="1009">
        <v>10096</v>
      </c>
      <c r="C219" s="996">
        <v>16966</v>
      </c>
      <c r="D219" s="997">
        <v>81825</v>
      </c>
      <c r="E219" t="s" s="998">
        <v>107</v>
      </c>
      <c r="F219" t="s" s="998">
        <v>500</v>
      </c>
      <c r="G219" t="s" s="998">
        <v>119</v>
      </c>
      <c r="H219" s="999">
        <v>1</v>
      </c>
      <c r="I219" t="s" s="998">
        <v>166</v>
      </c>
      <c r="J219" t="s" s="998">
        <v>156</v>
      </c>
      <c r="K219" t="s" s="1000">
        <v>502</v>
      </c>
      <c r="L219" t="s" s="1000">
        <v>52</v>
      </c>
      <c r="M219" s="1006"/>
      <c r="N219" s="1001"/>
      <c r="O219" s="1001">
        <v>44652</v>
      </c>
      <c r="P219" s="1019">
        <v>44652</v>
      </c>
      <c r="Q219" s="57"/>
      <c r="R219" s="12"/>
      <c r="S219" s="12"/>
    </row>
    <row r="220" ht="18" customHeight="1" hidden="1">
      <c r="A220" s="947">
        <v>2022</v>
      </c>
      <c r="B220" s="1009">
        <v>10177</v>
      </c>
      <c r="C220" s="996">
        <v>10177</v>
      </c>
      <c r="D220" s="997">
        <v>80333</v>
      </c>
      <c r="E220" t="s" s="998">
        <v>107</v>
      </c>
      <c r="F220" t="s" s="998">
        <v>730</v>
      </c>
      <c r="G220" t="s" s="998">
        <v>49</v>
      </c>
      <c r="H220" s="999">
        <v>1</v>
      </c>
      <c r="I220" t="s" s="998">
        <v>50</v>
      </c>
      <c r="J220" t="s" s="998">
        <v>1840</v>
      </c>
      <c r="K220" t="s" s="1000">
        <v>1841</v>
      </c>
      <c r="L220" t="s" s="1000">
        <v>52</v>
      </c>
      <c r="M220" s="1006"/>
      <c r="N220" s="1001"/>
      <c r="O220" s="1001">
        <v>44652</v>
      </c>
      <c r="P220" s="1019">
        <v>44652</v>
      </c>
      <c r="Q220" s="57"/>
      <c r="R220" s="12"/>
      <c r="S220" s="12"/>
    </row>
    <row r="221" ht="18" customHeight="1" hidden="1">
      <c r="A221" s="947">
        <v>2022</v>
      </c>
      <c r="B221" s="1009">
        <v>10194</v>
      </c>
      <c r="C221" s="996">
        <v>10194</v>
      </c>
      <c r="D221" s="997">
        <v>81667</v>
      </c>
      <c r="E221" t="s" s="998">
        <v>825</v>
      </c>
      <c r="F221" t="s" s="998">
        <v>826</v>
      </c>
      <c r="G221" t="s" s="998">
        <v>745</v>
      </c>
      <c r="H221" s="999">
        <v>6</v>
      </c>
      <c r="I221" t="s" s="998">
        <v>600</v>
      </c>
      <c r="J221" t="s" s="998">
        <v>71</v>
      </c>
      <c r="K221" t="s" s="1000">
        <v>828</v>
      </c>
      <c r="L221" t="s" s="1000">
        <v>52</v>
      </c>
      <c r="M221" s="1001">
        <v>44774</v>
      </c>
      <c r="N221" s="1001"/>
      <c r="O221" s="483"/>
      <c r="P221" s="1019">
        <v>44774</v>
      </c>
      <c r="Q221" s="57"/>
      <c r="R221" s="12"/>
      <c r="S221" s="12"/>
    </row>
    <row r="222" ht="18" customHeight="1" hidden="1">
      <c r="A222" s="947">
        <v>2022</v>
      </c>
      <c r="B222" s="1009">
        <v>10179</v>
      </c>
      <c r="C222" s="996">
        <v>10179</v>
      </c>
      <c r="D222" s="997">
        <v>90402</v>
      </c>
      <c r="E222" t="s" s="998">
        <v>742</v>
      </c>
      <c r="F222" t="s" s="998">
        <v>743</v>
      </c>
      <c r="G222" t="s" s="998">
        <v>745</v>
      </c>
      <c r="H222" s="999">
        <v>6</v>
      </c>
      <c r="I222" t="s" s="998">
        <v>600</v>
      </c>
      <c r="J222" t="s" s="998">
        <v>71</v>
      </c>
      <c r="K222" t="s" s="1000">
        <v>746</v>
      </c>
      <c r="L222" t="s" s="1000">
        <v>52</v>
      </c>
      <c r="M222" s="1006">
        <v>44774</v>
      </c>
      <c r="N222" s="1001"/>
      <c r="O222" s="1001"/>
      <c r="P222" s="1019">
        <v>44774</v>
      </c>
      <c r="Q222" s="57"/>
      <c r="R222" s="12"/>
      <c r="S222" s="12"/>
    </row>
    <row r="223" ht="18" customHeight="1" hidden="1">
      <c r="A223" s="947">
        <v>2022</v>
      </c>
      <c r="B223" s="1009">
        <v>10186</v>
      </c>
      <c r="C223" s="996">
        <v>10186</v>
      </c>
      <c r="D223" s="997">
        <v>84416</v>
      </c>
      <c r="E223" t="s" s="998">
        <v>787</v>
      </c>
      <c r="F223" t="s" s="998">
        <v>788</v>
      </c>
      <c r="G223" t="s" s="998">
        <v>668</v>
      </c>
      <c r="H223" s="999">
        <v>1</v>
      </c>
      <c r="I223" t="s" s="998">
        <v>166</v>
      </c>
      <c r="J223" t="s" s="998">
        <v>447</v>
      </c>
      <c r="K223" t="s" s="1000">
        <v>790</v>
      </c>
      <c r="L223" t="s" s="1000">
        <v>52</v>
      </c>
      <c r="M223" s="1006"/>
      <c r="N223" s="1001"/>
      <c r="O223" s="1001">
        <v>44835</v>
      </c>
      <c r="P223" s="1019">
        <v>44835</v>
      </c>
      <c r="Q223" s="57"/>
      <c r="R223" s="12"/>
      <c r="S223" s="12"/>
    </row>
    <row r="224" ht="18" customHeight="1" hidden="1">
      <c r="A224" s="947">
        <v>2022</v>
      </c>
      <c r="B224" s="1009">
        <v>10078</v>
      </c>
      <c r="C224" s="996">
        <v>14437</v>
      </c>
      <c r="D224" s="997">
        <v>85375</v>
      </c>
      <c r="E224" t="s" s="998">
        <v>310</v>
      </c>
      <c r="F224" t="s" s="998">
        <v>1598</v>
      </c>
      <c r="G224" t="s" s="998">
        <v>398</v>
      </c>
      <c r="H224" t="s" s="998">
        <v>399</v>
      </c>
      <c r="I224" t="s" s="998">
        <v>400</v>
      </c>
      <c r="J224" t="s" s="998">
        <v>403</v>
      </c>
      <c r="K224" t="s" s="1000">
        <v>71</v>
      </c>
      <c r="L224" t="s" s="1000">
        <v>70</v>
      </c>
      <c r="M224" s="1006"/>
      <c r="N224" s="1001">
        <v>44835</v>
      </c>
      <c r="O224" s="1001"/>
      <c r="P224" s="1019">
        <v>44835</v>
      </c>
      <c r="Q224" s="57"/>
      <c r="R224" s="12"/>
      <c r="S224" s="12"/>
    </row>
    <row r="225" ht="18" customHeight="1" hidden="1">
      <c r="A225" s="947">
        <v>2022</v>
      </c>
      <c r="B225" s="1009">
        <v>10150</v>
      </c>
      <c r="C225" s="996">
        <v>10150</v>
      </c>
      <c r="D225" s="997">
        <v>86911</v>
      </c>
      <c r="E225" t="s" s="998">
        <v>610</v>
      </c>
      <c r="F225" t="s" s="998">
        <v>611</v>
      </c>
      <c r="G225" t="s" s="998">
        <v>90</v>
      </c>
      <c r="H225" s="999">
        <v>3</v>
      </c>
      <c r="I225" t="s" s="998">
        <v>600</v>
      </c>
      <c r="J225" t="s" s="998">
        <v>71</v>
      </c>
      <c r="K225" t="s" s="1000">
        <v>606</v>
      </c>
      <c r="L225" t="s" s="1000">
        <v>52</v>
      </c>
      <c r="M225" s="1006"/>
      <c r="N225" s="1001"/>
      <c r="O225" s="1001">
        <v>44866</v>
      </c>
      <c r="P225" s="1019">
        <v>44866</v>
      </c>
      <c r="Q225" s="57"/>
      <c r="R225" s="12"/>
      <c r="S225" s="12"/>
    </row>
    <row r="226" ht="18" customHeight="1" hidden="1">
      <c r="A226" s="947">
        <v>2022</v>
      </c>
      <c r="B226" s="1009">
        <v>10055</v>
      </c>
      <c r="C226" s="996">
        <v>15515</v>
      </c>
      <c r="D226" s="997">
        <v>82335</v>
      </c>
      <c r="E226" t="s" s="998">
        <v>345</v>
      </c>
      <c r="F226" t="s" s="998">
        <v>346</v>
      </c>
      <c r="G226" t="s" s="998">
        <v>49</v>
      </c>
      <c r="H226" s="999">
        <v>1</v>
      </c>
      <c r="I226" t="s" s="998">
        <v>50</v>
      </c>
      <c r="J226" t="s" s="998">
        <v>198</v>
      </c>
      <c r="K226" t="s" s="1000">
        <v>71</v>
      </c>
      <c r="L226" t="s" s="1000">
        <v>70</v>
      </c>
      <c r="M226" s="1006"/>
      <c r="N226" s="1001">
        <v>44866</v>
      </c>
      <c r="O226" s="1001"/>
      <c r="P226" s="1019">
        <v>44866</v>
      </c>
      <c r="Q226" s="57"/>
      <c r="R226" s="12"/>
      <c r="S226" s="12"/>
    </row>
    <row r="227" ht="18" customHeight="1" hidden="1">
      <c r="A227" s="947">
        <v>2022</v>
      </c>
      <c r="B227" s="1009">
        <v>10152</v>
      </c>
      <c r="C227" s="996">
        <v>10152</v>
      </c>
      <c r="D227" s="997">
        <v>82319</v>
      </c>
      <c r="E227" t="s" s="998">
        <v>252</v>
      </c>
      <c r="F227" t="s" s="998">
        <v>615</v>
      </c>
      <c r="G227" t="s" s="998">
        <v>369</v>
      </c>
      <c r="H227" s="999">
        <v>1</v>
      </c>
      <c r="I227" t="s" s="998">
        <v>50</v>
      </c>
      <c r="J227" t="s" s="998">
        <v>1837</v>
      </c>
      <c r="K227" t="s" s="1000">
        <v>71</v>
      </c>
      <c r="L227" t="s" s="1000">
        <v>70</v>
      </c>
      <c r="M227" s="1006"/>
      <c r="N227" s="1001">
        <v>44866</v>
      </c>
      <c r="O227" s="1001"/>
      <c r="P227" s="1019">
        <v>44866</v>
      </c>
      <c r="Q227" s="57"/>
      <c r="R227" s="12"/>
      <c r="S227" s="12"/>
    </row>
    <row r="228" ht="18" customHeight="1" hidden="1">
      <c r="A228" s="947">
        <v>2022</v>
      </c>
      <c r="B228" s="1009">
        <v>10008</v>
      </c>
      <c r="C228" s="996">
        <v>14229</v>
      </c>
      <c r="D228" s="997">
        <v>83435</v>
      </c>
      <c r="E228" t="s" s="998">
        <v>100</v>
      </c>
      <c r="F228" t="s" s="998">
        <v>101</v>
      </c>
      <c r="G228" t="s" s="998">
        <v>90</v>
      </c>
      <c r="H228" s="999">
        <v>1</v>
      </c>
      <c r="I228" t="s" s="998">
        <v>50</v>
      </c>
      <c r="J228" t="s" s="998">
        <v>103</v>
      </c>
      <c r="K228" t="s" s="1000">
        <v>71</v>
      </c>
      <c r="L228" t="s" s="1000">
        <v>52</v>
      </c>
      <c r="M228" s="1006"/>
      <c r="N228" s="1001">
        <v>44896</v>
      </c>
      <c r="O228" s="1001"/>
      <c r="P228" s="1019">
        <v>44896</v>
      </c>
      <c r="Q228" s="57"/>
      <c r="R228" s="12"/>
      <c r="S228" s="12"/>
    </row>
    <row r="229" ht="18" customHeight="1" hidden="1">
      <c r="A229" s="947">
        <v>2022</v>
      </c>
      <c r="B229" s="1009">
        <v>10017</v>
      </c>
      <c r="C229" s="996">
        <v>14433</v>
      </c>
      <c r="D229" s="997">
        <v>83435</v>
      </c>
      <c r="E229" t="s" s="998">
        <v>100</v>
      </c>
      <c r="F229" t="s" s="998">
        <v>1842</v>
      </c>
      <c r="G229" t="s" s="998">
        <v>119</v>
      </c>
      <c r="H229" s="999">
        <v>1</v>
      </c>
      <c r="I229" t="s" s="998">
        <v>50</v>
      </c>
      <c r="J229" t="s" s="998">
        <v>103</v>
      </c>
      <c r="K229" t="s" s="1000">
        <v>71</v>
      </c>
      <c r="L229" t="s" s="1000">
        <v>52</v>
      </c>
      <c r="M229" s="1006"/>
      <c r="N229" s="1001">
        <v>44896</v>
      </c>
      <c r="O229" s="1001"/>
      <c r="P229" s="1019">
        <v>44896</v>
      </c>
      <c r="Q229" s="57"/>
      <c r="R229" s="12"/>
      <c r="S229" s="12"/>
    </row>
    <row r="230" ht="15.75" customHeight="1">
      <c r="A230" s="398"/>
      <c r="B230" s="1020"/>
      <c r="C230" s="398"/>
      <c r="D230" s="522"/>
      <c r="E230" s="522"/>
      <c r="F230" s="522"/>
      <c r="G230" s="522"/>
      <c r="H230" s="522"/>
      <c r="I230" s="522"/>
      <c r="J230" s="522"/>
      <c r="K230" s="522"/>
      <c r="L230" s="522"/>
      <c r="M230" s="522"/>
      <c r="N230" s="522"/>
      <c r="O230" s="522"/>
      <c r="P230" s="522"/>
      <c r="Q230" s="12"/>
      <c r="R230" s="12"/>
      <c r="S230" s="12"/>
    </row>
    <row r="231" ht="29.25" customHeight="1">
      <c r="A231" t="s" s="1021">
        <v>1016</v>
      </c>
      <c r="B231" t="s" s="1021">
        <v>2835</v>
      </c>
      <c r="C231" t="s" s="1021">
        <v>9</v>
      </c>
      <c r="D231" t="s" s="1022">
        <v>1020</v>
      </c>
      <c r="E231" t="s" s="1023">
        <v>2836</v>
      </c>
      <c r="F231" t="s" s="1023">
        <v>12</v>
      </c>
      <c r="G231" t="s" s="1024">
        <v>2841</v>
      </c>
      <c r="H231" t="s" s="1024">
        <v>15</v>
      </c>
      <c r="I231" t="s" s="1022">
        <v>16</v>
      </c>
      <c r="J231" t="s" s="1025">
        <v>1023</v>
      </c>
      <c r="K231" t="s" s="1025">
        <v>1024</v>
      </c>
      <c r="L231" t="s" s="1022">
        <v>18</v>
      </c>
      <c r="M231" t="s" s="1022">
        <v>1025</v>
      </c>
      <c r="N231" t="s" s="1022">
        <v>1026</v>
      </c>
      <c r="O231" t="s" s="1022">
        <v>2888</v>
      </c>
      <c r="P231" t="s" s="1021">
        <v>2882</v>
      </c>
      <c r="Q231" s="57"/>
      <c r="R231" s="12"/>
      <c r="S231" s="12"/>
    </row>
    <row r="232" ht="18" customHeight="1">
      <c r="A232" s="1026">
        <v>2023</v>
      </c>
      <c r="B232" s="1009">
        <v>10173</v>
      </c>
      <c r="C232" s="927">
        <v>10173</v>
      </c>
      <c r="D232" s="900">
        <v>80331</v>
      </c>
      <c r="E232" t="s" s="904">
        <v>107</v>
      </c>
      <c r="F232" t="s" s="904">
        <v>705</v>
      </c>
      <c r="G232" t="s" s="904">
        <v>49</v>
      </c>
      <c r="H232" s="949">
        <v>1</v>
      </c>
      <c r="I232" t="s" s="904">
        <v>50</v>
      </c>
      <c r="J232" t="s" s="904">
        <v>1843</v>
      </c>
      <c r="K232" t="s" s="930">
        <v>707</v>
      </c>
      <c r="L232" t="s" s="930">
        <v>52</v>
      </c>
      <c r="M232" s="1027">
        <v>44927</v>
      </c>
      <c r="N232" s="907"/>
      <c r="O232" s="907"/>
      <c r="P232" s="1028">
        <v>44927</v>
      </c>
      <c r="Q232" s="57"/>
      <c r="R232" s="12"/>
      <c r="S232" s="12"/>
    </row>
    <row r="233" ht="18" customHeight="1">
      <c r="A233" s="1029">
        <v>2023</v>
      </c>
      <c r="B233" s="1009">
        <v>10095</v>
      </c>
      <c r="C233" s="927">
        <v>16964</v>
      </c>
      <c r="D233" s="900">
        <v>80331</v>
      </c>
      <c r="E233" t="s" s="904">
        <v>107</v>
      </c>
      <c r="F233" t="s" s="904">
        <v>494</v>
      </c>
      <c r="G233" t="s" s="904">
        <v>49</v>
      </c>
      <c r="H233" s="949">
        <v>1</v>
      </c>
      <c r="I233" t="s" s="904">
        <v>166</v>
      </c>
      <c r="J233" t="s" s="904">
        <v>1833</v>
      </c>
      <c r="K233" t="s" s="930">
        <v>1844</v>
      </c>
      <c r="L233" t="s" s="930">
        <v>52</v>
      </c>
      <c r="M233" s="1027">
        <v>44927</v>
      </c>
      <c r="N233" s="907"/>
      <c r="O233" s="907"/>
      <c r="P233" s="1028">
        <v>44927</v>
      </c>
      <c r="Q233" s="57"/>
      <c r="R233" s="12"/>
      <c r="S233" s="12"/>
    </row>
    <row r="234" ht="18" customHeight="1">
      <c r="A234" s="1029">
        <v>2023</v>
      </c>
      <c r="B234" s="1009">
        <v>10192</v>
      </c>
      <c r="C234" s="927">
        <v>10192</v>
      </c>
      <c r="D234" s="900">
        <v>81241</v>
      </c>
      <c r="E234" t="s" s="904">
        <v>813</v>
      </c>
      <c r="F234" t="s" s="904">
        <v>814</v>
      </c>
      <c r="G234" t="s" s="904">
        <v>49</v>
      </c>
      <c r="H234" s="949">
        <v>1</v>
      </c>
      <c r="I234" t="s" s="904">
        <v>50</v>
      </c>
      <c r="J234" t="s" s="904">
        <v>1585</v>
      </c>
      <c r="K234" t="s" s="930">
        <v>816</v>
      </c>
      <c r="L234" t="s" s="930">
        <v>52</v>
      </c>
      <c r="M234" s="1027">
        <v>44958</v>
      </c>
      <c r="N234" s="907"/>
      <c r="O234" s="907"/>
      <c r="P234" s="1028">
        <v>44958</v>
      </c>
      <c r="Q234" s="57"/>
      <c r="R234" s="12"/>
      <c r="S234" s="12"/>
    </row>
    <row r="235" ht="18" customHeight="1">
      <c r="A235" s="1029">
        <v>2023</v>
      </c>
      <c r="B235" s="1009">
        <v>10010</v>
      </c>
      <c r="C235" s="927">
        <v>14287</v>
      </c>
      <c r="D235" s="900">
        <v>82362</v>
      </c>
      <c r="E235" t="s" s="904">
        <v>116</v>
      </c>
      <c r="F235" t="s" s="904">
        <v>117</v>
      </c>
      <c r="G235" t="s" s="904">
        <v>119</v>
      </c>
      <c r="H235" s="949">
        <v>1</v>
      </c>
      <c r="I235" t="s" s="904">
        <v>50</v>
      </c>
      <c r="J235" t="s" s="904">
        <v>1845</v>
      </c>
      <c r="K235" t="s" s="930">
        <v>1846</v>
      </c>
      <c r="L235" t="s" s="930">
        <v>52</v>
      </c>
      <c r="M235" s="1027"/>
      <c r="N235" s="907"/>
      <c r="O235" s="1027">
        <v>44958</v>
      </c>
      <c r="P235" s="1028">
        <v>44958</v>
      </c>
      <c r="Q235" s="57"/>
      <c r="R235" s="12"/>
      <c r="S235" s="12"/>
    </row>
    <row r="236" ht="18" customHeight="1">
      <c r="A236" s="1029">
        <v>2023</v>
      </c>
      <c r="B236" s="1009">
        <v>10022</v>
      </c>
      <c r="C236" s="927">
        <v>14456</v>
      </c>
      <c r="D236" s="900">
        <v>82386</v>
      </c>
      <c r="E236" t="s" s="904">
        <v>191</v>
      </c>
      <c r="F236" t="s" s="904">
        <v>192</v>
      </c>
      <c r="G236" t="s" s="904">
        <v>90</v>
      </c>
      <c r="H236" s="949">
        <v>1</v>
      </c>
      <c r="I236" t="s" s="904">
        <v>50</v>
      </c>
      <c r="J236" t="s" s="904">
        <v>1845</v>
      </c>
      <c r="K236" t="s" s="930">
        <v>1846</v>
      </c>
      <c r="L236" t="s" s="930">
        <v>52</v>
      </c>
      <c r="M236" s="1027"/>
      <c r="N236" s="907"/>
      <c r="O236" s="1027">
        <v>44958</v>
      </c>
      <c r="P236" s="1028">
        <v>44958</v>
      </c>
      <c r="Q236" s="57"/>
      <c r="R236" s="12"/>
      <c r="S236" s="12"/>
    </row>
    <row r="237" ht="18" customHeight="1">
      <c r="A237" s="1029">
        <v>2023</v>
      </c>
      <c r="B237" s="1009">
        <v>10055</v>
      </c>
      <c r="C237" s="927">
        <v>15515</v>
      </c>
      <c r="D237" s="900">
        <v>82335</v>
      </c>
      <c r="E237" t="s" s="904">
        <v>345</v>
      </c>
      <c r="F237" t="s" s="904">
        <v>346</v>
      </c>
      <c r="G237" t="s" s="904">
        <v>49</v>
      </c>
      <c r="H237" s="949">
        <v>1</v>
      </c>
      <c r="I237" t="s" s="904">
        <v>50</v>
      </c>
      <c r="J237" t="s" s="904">
        <v>71</v>
      </c>
      <c r="K237" t="s" s="930">
        <v>348</v>
      </c>
      <c r="L237" t="s" s="930">
        <v>52</v>
      </c>
      <c r="M237" s="1027">
        <v>44986</v>
      </c>
      <c r="N237" s="907"/>
      <c r="O237" s="907"/>
      <c r="P237" s="1028">
        <v>44986</v>
      </c>
      <c r="Q237" s="57"/>
      <c r="R237" s="12"/>
      <c r="S237" s="12"/>
    </row>
    <row r="238" ht="18" customHeight="1">
      <c r="A238" s="1029">
        <v>2023</v>
      </c>
      <c r="B238" s="1009">
        <v>10103</v>
      </c>
      <c r="C238" s="927">
        <v>19909</v>
      </c>
      <c r="D238" s="900">
        <v>80805</v>
      </c>
      <c r="E238" t="s" s="904">
        <v>107</v>
      </c>
      <c r="F238" t="s" s="904">
        <v>525</v>
      </c>
      <c r="G238" t="s" s="904">
        <v>49</v>
      </c>
      <c r="H238" s="949">
        <v>1</v>
      </c>
      <c r="I238" t="s" s="904">
        <v>166</v>
      </c>
      <c r="J238" t="s" s="904">
        <v>1847</v>
      </c>
      <c r="K238" t="s" s="930">
        <v>1848</v>
      </c>
      <c r="L238" t="s" s="930">
        <v>52</v>
      </c>
      <c r="M238" s="1027">
        <v>44986</v>
      </c>
      <c r="N238" s="907"/>
      <c r="O238" s="907"/>
      <c r="P238" s="1028">
        <v>44986</v>
      </c>
      <c r="Q238" s="57"/>
      <c r="R238" s="12"/>
      <c r="S238" s="12"/>
    </row>
    <row r="239" ht="18" customHeight="1">
      <c r="A239" s="1029">
        <v>2023</v>
      </c>
      <c r="B239" s="1009">
        <v>10066</v>
      </c>
      <c r="C239" s="927">
        <v>14177</v>
      </c>
      <c r="D239" s="900">
        <v>85368</v>
      </c>
      <c r="E239" t="s" s="904">
        <v>1639</v>
      </c>
      <c r="F239" t="s" s="904">
        <v>1640</v>
      </c>
      <c r="G239" t="s" s="489">
        <v>398</v>
      </c>
      <c r="H239" t="s" s="489">
        <v>399</v>
      </c>
      <c r="I239" t="s" s="489">
        <v>400</v>
      </c>
      <c r="J239" t="s" s="904">
        <v>447</v>
      </c>
      <c r="K239" t="s" s="930">
        <v>1849</v>
      </c>
      <c r="L239" t="s" s="930">
        <v>52</v>
      </c>
      <c r="M239" s="1027"/>
      <c r="N239" s="907"/>
      <c r="O239" s="907">
        <v>45017</v>
      </c>
      <c r="P239" s="1028">
        <v>45017</v>
      </c>
      <c r="Q239" s="57"/>
      <c r="R239" s="12"/>
      <c r="S239" s="12"/>
    </row>
    <row r="240" ht="18" customHeight="1">
      <c r="A240" s="1029">
        <v>2023</v>
      </c>
      <c r="B240" s="1009">
        <v>10080</v>
      </c>
      <c r="C240" s="927">
        <v>14457</v>
      </c>
      <c r="D240" s="900">
        <v>85435</v>
      </c>
      <c r="E240" t="s" s="904">
        <v>319</v>
      </c>
      <c r="F240" t="s" s="904">
        <v>445</v>
      </c>
      <c r="G240" t="s" s="904">
        <v>49</v>
      </c>
      <c r="H240" s="949">
        <v>1</v>
      </c>
      <c r="I240" t="s" s="904">
        <v>166</v>
      </c>
      <c r="J240" t="s" s="904">
        <v>447</v>
      </c>
      <c r="K240" t="s" s="930">
        <v>1850</v>
      </c>
      <c r="L240" t="s" s="930">
        <v>52</v>
      </c>
      <c r="M240" s="1027"/>
      <c r="N240" s="907"/>
      <c r="O240" s="907">
        <v>45017</v>
      </c>
      <c r="P240" s="1028">
        <v>45017</v>
      </c>
      <c r="Q240" s="57"/>
      <c r="R240" s="12"/>
      <c r="S240" s="12"/>
    </row>
    <row r="241" ht="18" customHeight="1">
      <c r="A241" s="1029">
        <v>2023</v>
      </c>
      <c r="B241" s="1009">
        <v>10094</v>
      </c>
      <c r="C241" s="927">
        <v>16963</v>
      </c>
      <c r="D241" s="900">
        <v>80796</v>
      </c>
      <c r="E241" t="s" s="904">
        <v>107</v>
      </c>
      <c r="F241" t="s" s="904">
        <v>486</v>
      </c>
      <c r="G241" t="s" s="904">
        <v>297</v>
      </c>
      <c r="H241" s="949">
        <v>1</v>
      </c>
      <c r="I241" t="s" s="904">
        <v>166</v>
      </c>
      <c r="J241" t="s" s="904">
        <v>1851</v>
      </c>
      <c r="K241" t="s" s="930">
        <v>1852</v>
      </c>
      <c r="L241" t="s" s="930">
        <v>52</v>
      </c>
      <c r="M241" s="1027"/>
      <c r="N241" s="907"/>
      <c r="O241" s="907">
        <v>45047</v>
      </c>
      <c r="P241" s="1028">
        <v>45047</v>
      </c>
      <c r="Q241" s="57"/>
      <c r="R241" s="12"/>
      <c r="S241" s="12"/>
    </row>
    <row r="242" ht="18" customHeight="1">
      <c r="A242" s="1029">
        <v>2023</v>
      </c>
      <c r="B242" s="1009">
        <v>10046</v>
      </c>
      <c r="C242" s="927">
        <v>14110</v>
      </c>
      <c r="D242" s="900">
        <v>85456</v>
      </c>
      <c r="E242" t="s" s="904">
        <v>1629</v>
      </c>
      <c r="F242" t="s" s="904">
        <v>1630</v>
      </c>
      <c r="G242" t="s" s="904">
        <v>398</v>
      </c>
      <c r="H242" t="s" s="904">
        <v>399</v>
      </c>
      <c r="I242" t="s" s="904">
        <v>400</v>
      </c>
      <c r="J242" t="s" s="904">
        <v>447</v>
      </c>
      <c r="K242" t="s" s="930">
        <v>1853</v>
      </c>
      <c r="L242" t="s" s="930">
        <v>52</v>
      </c>
      <c r="M242" s="1027"/>
      <c r="N242" s="907"/>
      <c r="O242" s="907">
        <v>45071</v>
      </c>
      <c r="P242" s="1028">
        <v>45047</v>
      </c>
      <c r="Q242" s="57"/>
      <c r="R242" s="12"/>
      <c r="S242" s="12"/>
    </row>
    <row r="243" ht="18" customHeight="1">
      <c r="A243" s="1029">
        <v>2023</v>
      </c>
      <c r="B243" s="1009">
        <v>10149</v>
      </c>
      <c r="C243" s="927">
        <v>10149</v>
      </c>
      <c r="D243" s="900">
        <v>82229</v>
      </c>
      <c r="E243" t="s" s="904">
        <v>602</v>
      </c>
      <c r="F243" t="s" s="904">
        <v>603</v>
      </c>
      <c r="G243" t="s" s="904">
        <v>49</v>
      </c>
      <c r="H243" s="949">
        <v>1</v>
      </c>
      <c r="I243" t="s" s="904">
        <v>50</v>
      </c>
      <c r="J243" t="s" s="904">
        <v>605</v>
      </c>
      <c r="K243" t="s" s="930">
        <v>1854</v>
      </c>
      <c r="L243" t="s" s="930">
        <v>52</v>
      </c>
      <c r="M243" s="1027"/>
      <c r="N243" s="907"/>
      <c r="O243" s="907">
        <v>45108</v>
      </c>
      <c r="P243" s="1028">
        <v>45108</v>
      </c>
      <c r="Q243" s="57"/>
      <c r="R243" s="12"/>
      <c r="S243" s="12"/>
    </row>
    <row r="244" ht="18" customHeight="1">
      <c r="A244" s="1029">
        <v>2023</v>
      </c>
      <c r="B244" s="1009">
        <v>10179</v>
      </c>
      <c r="C244" s="927">
        <v>10179</v>
      </c>
      <c r="D244" s="900">
        <v>90402</v>
      </c>
      <c r="E244" t="s" s="904">
        <v>742</v>
      </c>
      <c r="F244" t="s" s="904">
        <v>743</v>
      </c>
      <c r="G244" t="s" s="904">
        <v>745</v>
      </c>
      <c r="H244" s="949">
        <v>6</v>
      </c>
      <c r="I244" t="s" s="904">
        <v>600</v>
      </c>
      <c r="J244" t="s" s="904">
        <v>746</v>
      </c>
      <c r="K244" t="s" s="930">
        <v>1855</v>
      </c>
      <c r="L244" t="s" s="930">
        <v>52</v>
      </c>
      <c r="M244" s="1027"/>
      <c r="N244" s="907"/>
      <c r="O244" s="907">
        <v>45108</v>
      </c>
      <c r="P244" s="1028">
        <v>45108</v>
      </c>
      <c r="Q244" s="57"/>
      <c r="R244" s="12"/>
      <c r="S244" s="12"/>
    </row>
    <row r="245" ht="18" customHeight="1">
      <c r="A245" s="1029">
        <v>2023</v>
      </c>
      <c r="B245" s="1009">
        <v>10055</v>
      </c>
      <c r="C245" s="927">
        <v>15515</v>
      </c>
      <c r="D245" s="900">
        <v>82335</v>
      </c>
      <c r="E245" t="s" s="904">
        <v>345</v>
      </c>
      <c r="F245" t="s" s="904">
        <v>346</v>
      </c>
      <c r="G245" t="s" s="904">
        <v>49</v>
      </c>
      <c r="H245" s="949">
        <v>1</v>
      </c>
      <c r="I245" t="s" s="904">
        <v>50</v>
      </c>
      <c r="J245" t="s" s="904">
        <v>1856</v>
      </c>
      <c r="K245" t="s" s="930">
        <v>71</v>
      </c>
      <c r="L245" t="s" s="930">
        <v>70</v>
      </c>
      <c r="M245" s="1027"/>
      <c r="N245" s="907">
        <v>45170</v>
      </c>
      <c r="O245" s="907"/>
      <c r="P245" s="1028">
        <v>45170</v>
      </c>
      <c r="Q245" s="57"/>
      <c r="R245" s="12"/>
      <c r="S245" s="12"/>
    </row>
    <row r="246" ht="18" customHeight="1">
      <c r="A246" s="1029">
        <v>2023</v>
      </c>
      <c r="B246" s="1009">
        <v>10091</v>
      </c>
      <c r="C246" s="927">
        <v>16634</v>
      </c>
      <c r="D246" s="900">
        <v>81369</v>
      </c>
      <c r="E246" t="s" s="904">
        <v>107</v>
      </c>
      <c r="F246" t="s" s="904">
        <v>472</v>
      </c>
      <c r="G246" t="s" s="904">
        <v>119</v>
      </c>
      <c r="H246" s="949">
        <v>1</v>
      </c>
      <c r="I246" t="s" s="904">
        <v>166</v>
      </c>
      <c r="J246" t="s" s="904">
        <v>1832</v>
      </c>
      <c r="K246" t="s" s="930">
        <v>475</v>
      </c>
      <c r="L246" t="s" s="930">
        <v>52</v>
      </c>
      <c r="M246" s="1027"/>
      <c r="N246" s="907"/>
      <c r="O246" s="907">
        <v>45139</v>
      </c>
      <c r="P246" s="1028">
        <v>45139</v>
      </c>
      <c r="Q246" s="57"/>
      <c r="R246" s="12"/>
      <c r="S246" s="12"/>
    </row>
    <row r="247" ht="18" customHeight="1">
      <c r="A247" s="1029">
        <v>2023</v>
      </c>
      <c r="B247" s="1009">
        <v>10095</v>
      </c>
      <c r="C247" s="927">
        <v>16964</v>
      </c>
      <c r="D247" s="900">
        <v>80331</v>
      </c>
      <c r="E247" t="s" s="904">
        <v>107</v>
      </c>
      <c r="F247" t="s" s="904">
        <v>494</v>
      </c>
      <c r="G247" t="s" s="904">
        <v>49</v>
      </c>
      <c r="H247" s="949">
        <v>1</v>
      </c>
      <c r="I247" t="s" s="904">
        <v>166</v>
      </c>
      <c r="J247" t="s" s="904">
        <v>1832</v>
      </c>
      <c r="K247" t="s" s="930">
        <v>475</v>
      </c>
      <c r="L247" t="s" s="930">
        <v>52</v>
      </c>
      <c r="M247" s="1027"/>
      <c r="N247" s="907"/>
      <c r="O247" s="907">
        <v>45139</v>
      </c>
      <c r="P247" s="1028">
        <v>45139</v>
      </c>
      <c r="Q247" s="57"/>
      <c r="R247" s="12"/>
      <c r="S247" s="12"/>
    </row>
    <row r="248" ht="18" customHeight="1">
      <c r="A248" s="1029">
        <v>2023</v>
      </c>
      <c r="B248" s="1009">
        <v>10104</v>
      </c>
      <c r="C248" s="927">
        <v>19959</v>
      </c>
      <c r="D248" s="900">
        <v>80538</v>
      </c>
      <c r="E248" t="s" s="904">
        <v>107</v>
      </c>
      <c r="F248" t="s" s="904">
        <v>535</v>
      </c>
      <c r="G248" t="s" s="904">
        <v>49</v>
      </c>
      <c r="H248" s="949">
        <v>1</v>
      </c>
      <c r="I248" t="s" s="904">
        <v>166</v>
      </c>
      <c r="J248" t="s" s="904">
        <v>1832</v>
      </c>
      <c r="K248" t="s" s="930">
        <v>475</v>
      </c>
      <c r="L248" t="s" s="930">
        <v>52</v>
      </c>
      <c r="M248" s="1027"/>
      <c r="N248" s="907"/>
      <c r="O248" s="907">
        <v>45139</v>
      </c>
      <c r="P248" s="1028">
        <v>45139</v>
      </c>
      <c r="Q248" s="57"/>
      <c r="R248" s="12"/>
      <c r="S248" s="12"/>
    </row>
    <row r="249" ht="18" customHeight="1">
      <c r="A249" s="1029">
        <v>2023</v>
      </c>
      <c r="B249" s="1009">
        <v>10152</v>
      </c>
      <c r="C249" s="927">
        <v>10152</v>
      </c>
      <c r="D249" s="900">
        <v>82319</v>
      </c>
      <c r="E249" t="s" s="904">
        <v>252</v>
      </c>
      <c r="F249" t="s" s="904">
        <v>615</v>
      </c>
      <c r="G249" t="s" s="904">
        <v>369</v>
      </c>
      <c r="H249" s="949">
        <v>1</v>
      </c>
      <c r="I249" t="s" s="904">
        <v>50</v>
      </c>
      <c r="J249" t="s" s="904">
        <v>71</v>
      </c>
      <c r="K249" t="s" s="930">
        <v>348</v>
      </c>
      <c r="L249" t="s" s="930">
        <v>52</v>
      </c>
      <c r="M249" s="1027">
        <v>45170</v>
      </c>
      <c r="N249" s="907"/>
      <c r="O249" s="907"/>
      <c r="P249" s="1028">
        <v>45170</v>
      </c>
      <c r="Q249" s="57"/>
      <c r="R249" s="12"/>
      <c r="S249" s="12"/>
    </row>
    <row r="250" ht="18" customHeight="1">
      <c r="A250" s="1029">
        <v>2023</v>
      </c>
      <c r="B250" s="1009">
        <v>10173</v>
      </c>
      <c r="C250" s="927">
        <v>10173</v>
      </c>
      <c r="D250" s="900">
        <v>80331</v>
      </c>
      <c r="E250" t="s" s="904">
        <v>107</v>
      </c>
      <c r="F250" t="s" s="904">
        <v>705</v>
      </c>
      <c r="G250" t="s" s="904">
        <v>49</v>
      </c>
      <c r="H250" s="949">
        <v>1</v>
      </c>
      <c r="I250" t="s" s="904">
        <v>50</v>
      </c>
      <c r="J250" t="s" s="904">
        <v>1857</v>
      </c>
      <c r="K250" t="s" s="1030">
        <v>1858</v>
      </c>
      <c r="L250" t="s" s="930">
        <v>52</v>
      </c>
      <c r="M250" s="1027"/>
      <c r="N250" s="907"/>
      <c r="O250" s="907">
        <v>45170</v>
      </c>
      <c r="P250" s="1028">
        <v>45170</v>
      </c>
      <c r="Q250" s="57"/>
      <c r="R250" s="12"/>
      <c r="S250" s="12"/>
    </row>
    <row r="251" ht="18" customHeight="1">
      <c r="A251" s="1029">
        <v>2023</v>
      </c>
      <c r="B251" s="1009">
        <v>10055</v>
      </c>
      <c r="C251" s="927">
        <v>15515</v>
      </c>
      <c r="D251" s="900">
        <v>82335</v>
      </c>
      <c r="E251" t="s" s="904">
        <v>345</v>
      </c>
      <c r="F251" t="s" s="904">
        <v>346</v>
      </c>
      <c r="G251" t="s" s="904">
        <v>49</v>
      </c>
      <c r="H251" s="949">
        <v>1</v>
      </c>
      <c r="I251" t="s" s="904">
        <v>50</v>
      </c>
      <c r="J251" t="s" s="904">
        <v>348</v>
      </c>
      <c r="K251" t="s" s="930">
        <v>71</v>
      </c>
      <c r="L251" t="s" s="930">
        <v>52</v>
      </c>
      <c r="M251" s="1027"/>
      <c r="N251" s="907">
        <v>45170</v>
      </c>
      <c r="O251" s="907"/>
      <c r="P251" s="1028">
        <v>45170</v>
      </c>
      <c r="Q251" s="57"/>
      <c r="R251" s="12"/>
      <c r="S251" s="12"/>
    </row>
    <row r="252" ht="18" customHeight="1">
      <c r="A252" s="1029">
        <v>2023</v>
      </c>
      <c r="B252" s="1009">
        <v>10023</v>
      </c>
      <c r="C252" s="927">
        <v>14459</v>
      </c>
      <c r="D252" s="900">
        <v>82515</v>
      </c>
      <c r="E252" t="s" s="904">
        <v>195</v>
      </c>
      <c r="F252" t="s" s="904">
        <v>196</v>
      </c>
      <c r="G252" t="s" s="904">
        <v>119</v>
      </c>
      <c r="H252" s="949">
        <v>1</v>
      </c>
      <c r="I252" t="s" s="904">
        <v>50</v>
      </c>
      <c r="J252" t="s" s="904">
        <v>198</v>
      </c>
      <c r="K252" t="s" s="930">
        <v>71</v>
      </c>
      <c r="L252" t="s" s="930">
        <v>52</v>
      </c>
      <c r="M252" s="1027"/>
      <c r="N252" t="s" s="906">
        <v>1859</v>
      </c>
      <c r="O252" s="907">
        <v>45231</v>
      </c>
      <c r="P252" s="1028">
        <v>45231</v>
      </c>
      <c r="Q252" s="57"/>
      <c r="R252" s="12"/>
      <c r="S252" s="12"/>
    </row>
    <row r="253" ht="18" customHeight="1">
      <c r="A253" s="1029">
        <v>2023</v>
      </c>
      <c r="B253" s="1009">
        <v>10037</v>
      </c>
      <c r="C253" s="927">
        <v>16614</v>
      </c>
      <c r="D253" s="900">
        <v>82319</v>
      </c>
      <c r="E253" t="s" s="904">
        <v>252</v>
      </c>
      <c r="F253" t="s" s="904">
        <v>253</v>
      </c>
      <c r="G253" t="s" s="904">
        <v>119</v>
      </c>
      <c r="H253" s="949">
        <v>1</v>
      </c>
      <c r="I253" t="s" s="904">
        <v>50</v>
      </c>
      <c r="J253" t="s" s="904">
        <v>255</v>
      </c>
      <c r="K253" t="s" s="930">
        <v>1860</v>
      </c>
      <c r="L253" t="s" s="930">
        <v>52</v>
      </c>
      <c r="M253" s="1027"/>
      <c r="N253" s="907"/>
      <c r="O253" s="907">
        <v>45261</v>
      </c>
      <c r="P253" s="1028">
        <v>45261</v>
      </c>
      <c r="Q253" s="57"/>
      <c r="R253" s="12"/>
      <c r="S253" s="12"/>
    </row>
    <row r="254" ht="18" customHeight="1">
      <c r="A254" s="1029">
        <v>2023</v>
      </c>
      <c r="B254" s="1009">
        <v>10192</v>
      </c>
      <c r="C254" s="927">
        <v>10192</v>
      </c>
      <c r="D254" s="900">
        <v>81241</v>
      </c>
      <c r="E254" t="s" s="904">
        <v>813</v>
      </c>
      <c r="F254" t="s" s="904">
        <v>814</v>
      </c>
      <c r="G254" t="s" s="904">
        <v>49</v>
      </c>
      <c r="H254" s="949">
        <v>1</v>
      </c>
      <c r="I254" t="s" s="904">
        <v>50</v>
      </c>
      <c r="J254" t="s" s="904">
        <v>816</v>
      </c>
      <c r="K254" t="s" s="930">
        <v>1861</v>
      </c>
      <c r="L254" t="s" s="930">
        <v>52</v>
      </c>
      <c r="M254" s="1027"/>
      <c r="N254" s="907"/>
      <c r="O254" s="907">
        <v>45261</v>
      </c>
      <c r="P254" s="1028">
        <v>45261</v>
      </c>
      <c r="Q254" s="57"/>
      <c r="R254" s="12"/>
      <c r="S254" s="12"/>
    </row>
    <row r="255" ht="18" customHeight="1">
      <c r="A255" s="1029">
        <v>2023</v>
      </c>
      <c r="B255" s="1009">
        <v>10076</v>
      </c>
      <c r="C255" s="927">
        <v>14420</v>
      </c>
      <c r="D255" s="900">
        <v>80686</v>
      </c>
      <c r="E255" t="s" s="904">
        <v>107</v>
      </c>
      <c r="F255" t="s" s="904">
        <v>430</v>
      </c>
      <c r="G255" t="s" s="904">
        <v>297</v>
      </c>
      <c r="H255" s="949">
        <v>1</v>
      </c>
      <c r="I255" t="s" s="904">
        <v>166</v>
      </c>
      <c r="J255" t="s" s="904">
        <v>432</v>
      </c>
      <c r="K255" t="s" s="930">
        <v>433</v>
      </c>
      <c r="L255" t="s" s="930">
        <v>52</v>
      </c>
      <c r="M255" s="1027"/>
      <c r="N255" s="907"/>
      <c r="O255" s="907">
        <v>45278</v>
      </c>
      <c r="P255" s="1028">
        <v>45261</v>
      </c>
      <c r="Q255" s="57"/>
      <c r="R255" s="12"/>
      <c r="S255" s="12"/>
    </row>
    <row r="256" ht="18" customHeight="1">
      <c r="A256" s="1029">
        <v>2023</v>
      </c>
      <c r="B256" s="1009">
        <v>10070</v>
      </c>
      <c r="C256" s="927">
        <v>14224</v>
      </c>
      <c r="D256" s="900">
        <v>80339</v>
      </c>
      <c r="E256" t="s" s="904">
        <v>107</v>
      </c>
      <c r="F256" t="s" s="904">
        <v>396</v>
      </c>
      <c r="G256" t="s" s="904">
        <v>90</v>
      </c>
      <c r="H256" s="949">
        <v>1</v>
      </c>
      <c r="I256" t="s" s="904">
        <v>166</v>
      </c>
      <c r="J256" t="s" s="904">
        <v>433</v>
      </c>
      <c r="K256" t="s" s="930">
        <v>1849</v>
      </c>
      <c r="L256" t="s" s="930">
        <v>52</v>
      </c>
      <c r="M256" s="1027"/>
      <c r="N256" s="907"/>
      <c r="O256" s="907">
        <v>45278</v>
      </c>
      <c r="P256" s="1028">
        <v>45261</v>
      </c>
      <c r="Q256" s="57"/>
      <c r="R256" s="12"/>
      <c r="S256" s="12"/>
    </row>
    <row r="257" ht="18" customHeight="1">
      <c r="A257" s="1031"/>
      <c r="B257" s="1032"/>
      <c r="C257" s="1033"/>
      <c r="D257" s="1034"/>
      <c r="E257" s="1035"/>
      <c r="F257" s="1035"/>
      <c r="G257" s="1035"/>
      <c r="H257" s="1035"/>
      <c r="I257" s="1035"/>
      <c r="J257" s="1035"/>
      <c r="K257" s="1036"/>
      <c r="L257" s="1036"/>
      <c r="M257" s="1037"/>
      <c r="N257" s="1038"/>
      <c r="O257" s="1038"/>
      <c r="P257" s="1039"/>
      <c r="Q257" s="12"/>
      <c r="R257" s="12"/>
      <c r="S257" s="12"/>
    </row>
    <row r="258" ht="29.25" customHeight="1">
      <c r="A258" t="s" s="1021">
        <v>1016</v>
      </c>
      <c r="B258" t="s" s="1021">
        <v>2835</v>
      </c>
      <c r="C258" t="s" s="1021">
        <v>9</v>
      </c>
      <c r="D258" t="s" s="1022">
        <v>1020</v>
      </c>
      <c r="E258" t="s" s="1023">
        <v>2836</v>
      </c>
      <c r="F258" t="s" s="1023">
        <v>12</v>
      </c>
      <c r="G258" t="s" s="1024">
        <v>2841</v>
      </c>
      <c r="H258" t="s" s="1024">
        <v>15</v>
      </c>
      <c r="I258" t="s" s="1022">
        <v>16</v>
      </c>
      <c r="J258" t="s" s="1025">
        <v>1023</v>
      </c>
      <c r="K258" t="s" s="1025">
        <v>1024</v>
      </c>
      <c r="L258" t="s" s="1022">
        <v>18</v>
      </c>
      <c r="M258" t="s" s="1022">
        <v>1025</v>
      </c>
      <c r="N258" t="s" s="1022">
        <v>1026</v>
      </c>
      <c r="O258" t="s" s="1022">
        <v>2888</v>
      </c>
      <c r="P258" t="s" s="1021">
        <v>2882</v>
      </c>
      <c r="Q258" s="57"/>
      <c r="R258" s="12"/>
      <c r="S258" s="12"/>
    </row>
    <row r="259" ht="18" customHeight="1">
      <c r="A259" s="1026">
        <v>2024</v>
      </c>
      <c r="B259" s="1009">
        <v>10133</v>
      </c>
      <c r="C259" s="927">
        <f>VLOOKUP($B259,'Übersicht'!$B$4:$W$122,2,FALSE)</f>
        <v>15909</v>
      </c>
      <c r="D259" s="900">
        <f>VLOOKUP($B259,'Übersicht'!$B$4:$W$122,3,FALSE)</f>
        <v>80339</v>
      </c>
      <c r="E259" t="s" s="904">
        <f>VLOOKUP($B259,'Übersicht'!$B$4:$W$122,4,FALSE)</f>
        <v>2894</v>
      </c>
      <c r="F259" t="s" s="904">
        <f>VLOOKUP($B259,'Übersicht'!$B$4:$W$122,5,FALSE)</f>
        <v>2895</v>
      </c>
      <c r="G259" t="s" s="904">
        <f>VLOOKUP($B259,'Übersicht'!$B$4:$W$122,7,FALSE)</f>
        <v>2896</v>
      </c>
      <c r="H259" s="949">
        <f>VLOOKUP($B259,'Übersicht'!$B$4:$W$122,8,FALSE)</f>
        <v>1</v>
      </c>
      <c r="I259" t="s" s="904">
        <f>VLOOKUP($B259,'Übersicht'!$B$4:$W$122,9,FALSE)</f>
        <v>2897</v>
      </c>
      <c r="J259" t="s" s="904">
        <v>264</v>
      </c>
      <c r="K259" t="s" s="930">
        <v>553</v>
      </c>
      <c r="L259" t="s" s="930">
        <v>52</v>
      </c>
      <c r="M259" s="1027"/>
      <c r="N259" s="907"/>
      <c r="O259" s="907">
        <v>45292</v>
      </c>
      <c r="P259" s="1028">
        <v>45292</v>
      </c>
      <c r="Q259" s="57"/>
      <c r="R259" s="12"/>
      <c r="S259" s="12"/>
    </row>
    <row r="260" ht="18" customHeight="1">
      <c r="A260" s="1029">
        <v>2024</v>
      </c>
      <c r="B260" s="1009">
        <v>10035</v>
      </c>
      <c r="C260" s="927">
        <f>VLOOKUP($B260,'Übersicht'!$B$4:$W$122,2,FALSE)</f>
        <v>16245</v>
      </c>
      <c r="D260" s="900">
        <f>VLOOKUP($B260,'Übersicht'!$B$4:$W$122,3,FALSE)</f>
        <v>80634</v>
      </c>
      <c r="E260" t="s" s="904">
        <f>VLOOKUP($B260,'Übersicht'!$B$4:$W$122,4,FALSE)</f>
        <v>2894</v>
      </c>
      <c r="F260" t="s" s="904">
        <f>VLOOKUP($B260,'Übersicht'!$B$4:$W$122,5,FALSE)</f>
        <v>2898</v>
      </c>
      <c r="G260" t="s" s="904">
        <f>VLOOKUP($B260,'Übersicht'!$B$4:$W$122,7,FALSE)</f>
        <v>2899</v>
      </c>
      <c r="H260" s="949">
        <f>VLOOKUP($B260,'Übersicht'!$B$4:$W$122,8,FALSE)</f>
        <v>1</v>
      </c>
      <c r="I260" t="s" s="904">
        <f>VLOOKUP($B260,'Übersicht'!$B$4:$W$122,9,FALSE)</f>
        <v>2900</v>
      </c>
      <c r="J260" t="s" s="904">
        <v>242</v>
      </c>
      <c r="K260" t="s" s="930">
        <v>243</v>
      </c>
      <c r="L260" t="s" s="930">
        <v>52</v>
      </c>
      <c r="M260" s="1027"/>
      <c r="N260" s="907"/>
      <c r="O260" s="907">
        <v>45292</v>
      </c>
      <c r="P260" s="1028">
        <v>45292</v>
      </c>
      <c r="Q260" s="57"/>
      <c r="R260" s="12"/>
      <c r="S260" s="12"/>
    </row>
    <row r="261" ht="18" customHeight="1">
      <c r="A261" s="1029">
        <v>2024</v>
      </c>
      <c r="B261" s="1009">
        <v>10039</v>
      </c>
      <c r="C261" s="927">
        <f>VLOOKUP($B261,'Übersicht'!$B$4:$W$122,2,FALSE)</f>
        <v>16658</v>
      </c>
      <c r="D261" s="900">
        <f>VLOOKUP($B261,'Übersicht'!$B$4:$W$122,3,FALSE)</f>
        <v>81667</v>
      </c>
      <c r="E261" t="s" s="904">
        <f>VLOOKUP($B261,'Übersicht'!$B$4:$W$122,4,FALSE)</f>
        <v>2894</v>
      </c>
      <c r="F261" t="s" s="904">
        <f>VLOOKUP($B261,'Übersicht'!$B$4:$W$122,5,FALSE)</f>
        <v>2901</v>
      </c>
      <c r="G261" t="s" s="904">
        <f>VLOOKUP($B261,'Übersicht'!$B$4:$W$122,7,FALSE)</f>
        <v>2896</v>
      </c>
      <c r="H261" s="949">
        <f>VLOOKUP($B261,'Übersicht'!$B$4:$W$122,8,FALSE)</f>
        <v>1</v>
      </c>
      <c r="I261" t="s" s="904">
        <f>VLOOKUP($B261,'Übersicht'!$B$4:$W$122,9,FALSE)</f>
        <v>2897</v>
      </c>
      <c r="J261" t="s" s="904">
        <v>255</v>
      </c>
      <c r="K261" t="s" s="930">
        <v>272</v>
      </c>
      <c r="L261" t="s" s="930">
        <v>52</v>
      </c>
      <c r="M261" s="1027"/>
      <c r="N261" s="907"/>
      <c r="O261" s="907">
        <v>45292</v>
      </c>
      <c r="P261" s="1028">
        <v>45292</v>
      </c>
      <c r="Q261" s="57"/>
      <c r="R261" s="12"/>
      <c r="S261" s="12"/>
    </row>
    <row r="262" ht="18" customHeight="1">
      <c r="A262" s="1029">
        <v>2024</v>
      </c>
      <c r="B262" s="1009">
        <v>10072</v>
      </c>
      <c r="C262" s="927">
        <f>VLOOKUP($B262,'Übersicht'!$B$4:$W$122,2,FALSE)</f>
        <v>14258</v>
      </c>
      <c r="D262" s="900">
        <f>VLOOKUP($B262,'Übersicht'!$B$4:$W$122,3,FALSE)</f>
        <v>80337</v>
      </c>
      <c r="E262" t="s" s="904">
        <f>VLOOKUP($B262,'Übersicht'!$B$4:$W$122,4,FALSE)</f>
        <v>2894</v>
      </c>
      <c r="F262" t="s" s="904">
        <f>VLOOKUP($B262,'Übersicht'!$B$4:$W$122,5,FALSE)</f>
        <v>2902</v>
      </c>
      <c r="G262" t="s" s="904">
        <f>VLOOKUP($B262,'Übersicht'!$B$4:$W$122,7,FALSE)</f>
        <v>2903</v>
      </c>
      <c r="H262" s="949">
        <f>VLOOKUP($B262,'Übersicht'!$B$4:$W$122,8,FALSE)</f>
        <v>1</v>
      </c>
      <c r="I262" t="s" s="904">
        <f>VLOOKUP($B262,'Übersicht'!$B$4:$W$122,9,FALSE)</f>
        <v>2900</v>
      </c>
      <c r="J262" t="s" s="904">
        <v>415</v>
      </c>
      <c r="K262" t="s" s="930">
        <v>416</v>
      </c>
      <c r="L262" t="s" s="930">
        <v>52</v>
      </c>
      <c r="M262" s="1027"/>
      <c r="N262" s="907"/>
      <c r="O262" s="907">
        <v>45292</v>
      </c>
      <c r="P262" s="1028">
        <v>45292</v>
      </c>
      <c r="Q262" s="57"/>
      <c r="R262" s="12"/>
      <c r="S262" s="12"/>
    </row>
    <row r="263" ht="18" customHeight="1">
      <c r="A263" s="1029">
        <v>2024</v>
      </c>
      <c r="B263" s="1009">
        <v>10024</v>
      </c>
      <c r="C263" s="927">
        <f>VLOOKUP($B263,'Übersicht'!$B$4:$W$122,2,FALSE)</f>
        <v>14461</v>
      </c>
      <c r="D263" s="900">
        <f>VLOOKUP($B263,'Übersicht'!$B$4:$W$122,3,FALSE)</f>
        <v>82131</v>
      </c>
      <c r="E263" t="s" s="904">
        <f>VLOOKUP($B263,'Übersicht'!$B$4:$W$122,4,FALSE)</f>
        <v>2904</v>
      </c>
      <c r="F263" t="s" s="904">
        <f>VLOOKUP($B263,'Übersicht'!$B$4:$W$122,5,FALSE)</f>
        <v>2905</v>
      </c>
      <c r="G263" t="s" s="904">
        <f>VLOOKUP($B263,'Übersicht'!$B$4:$W$122,7,FALSE)</f>
        <v>2899</v>
      </c>
      <c r="H263" s="949">
        <f>VLOOKUP($B263,'Übersicht'!$B$4:$W$122,8,FALSE)</f>
        <v>1</v>
      </c>
      <c r="I263" t="s" s="904">
        <f>VLOOKUP($B263,'Übersicht'!$B$4:$W$122,9,FALSE)</f>
        <v>2897</v>
      </c>
      <c r="J263" t="s" s="904">
        <v>210</v>
      </c>
      <c r="K263" s="1040"/>
      <c r="L263" t="s" s="930">
        <v>52</v>
      </c>
      <c r="M263" t="s" s="930">
        <v>1869</v>
      </c>
      <c r="N263" s="907"/>
      <c r="O263" s="907"/>
      <c r="P263" s="1028">
        <v>45292</v>
      </c>
      <c r="Q263" s="57"/>
      <c r="R263" s="12"/>
      <c r="S263" s="12"/>
    </row>
    <row r="264" ht="18" customHeight="1">
      <c r="A264" s="1029">
        <v>2024</v>
      </c>
      <c r="B264" s="1009">
        <v>10182</v>
      </c>
      <c r="C264" s="927">
        <f>VLOOKUP($B264,'Übersicht'!$B$4:$W$122,2,FALSE)</f>
        <v>10182</v>
      </c>
      <c r="D264" s="900">
        <f>VLOOKUP($B264,'Übersicht'!$B$4:$W$122,3,FALSE)</f>
        <v>84164</v>
      </c>
      <c r="E264" t="s" s="904">
        <f>VLOOKUP($B264,'Übersicht'!$B$4:$W$122,4,FALSE)</f>
        <v>2906</v>
      </c>
      <c r="F264" t="s" s="904">
        <f>VLOOKUP($B264,'Übersicht'!$B$4:$W$122,5,FALSE)</f>
        <v>2907</v>
      </c>
      <c r="G264" t="s" s="904">
        <f>VLOOKUP($B264,'Übersicht'!$B$4:$W$122,7,FALSE)</f>
        <v>2908</v>
      </c>
      <c r="H264" s="949">
        <f>VLOOKUP($B264,'Übersicht'!$B$4:$W$122,8,FALSE)</f>
        <v>5</v>
      </c>
      <c r="I264" t="s" s="904">
        <f>VLOOKUP($B264,'Übersicht'!$B$4:$W$122,9,FALSE)</f>
        <v>2909</v>
      </c>
      <c r="J264" t="s" s="904">
        <v>71</v>
      </c>
      <c r="K264" t="s" s="930">
        <f>'Übersicht'!N98</f>
        <v>2910</v>
      </c>
      <c r="L264" t="s" s="930">
        <v>52</v>
      </c>
      <c r="M264" s="1027">
        <v>45292</v>
      </c>
      <c r="N264" s="907"/>
      <c r="O264" s="907"/>
      <c r="P264" s="1028">
        <v>45292</v>
      </c>
      <c r="Q264" s="57"/>
      <c r="R264" s="12"/>
      <c r="S264" s="12"/>
    </row>
    <row r="265" ht="18" customHeight="1">
      <c r="A265" s="1029">
        <v>2024</v>
      </c>
      <c r="B265" s="1009">
        <v>10152</v>
      </c>
      <c r="C265" s="927">
        <f>VLOOKUP($B265,'Übersicht'!$B$4:$W$122,2,FALSE)</f>
        <v>10152</v>
      </c>
      <c r="D265" s="900">
        <f>VLOOKUP($B265,'Übersicht'!$B$4:$W$122,3,FALSE)</f>
        <v>82319</v>
      </c>
      <c r="E265" t="s" s="904">
        <f>VLOOKUP($B265,'Übersicht'!$B$4:$W$122,4,FALSE)</f>
        <v>2911</v>
      </c>
      <c r="F265" t="s" s="904">
        <f>VLOOKUP($B265,'Übersicht'!$B$4:$W$122,5,FALSE)</f>
        <v>2912</v>
      </c>
      <c r="G265" t="s" s="904">
        <f>VLOOKUP($B265,'Übersicht'!$B$4:$W$122,7,FALSE)</f>
        <v>2913</v>
      </c>
      <c r="H265" t="s" s="904">
        <f>VLOOKUP($B265,'Übersicht'!$B$4:$W$122,8,FALSE)</f>
        <v>2914</v>
      </c>
      <c r="I265" t="s" s="904">
        <f>VLOOKUP($B265,'Übersicht'!$B$4:$W$122,9,FALSE)</f>
        <v>2915</v>
      </c>
      <c r="J265" t="s" s="904">
        <v>1856</v>
      </c>
      <c r="K265" t="s" s="930">
        <v>71</v>
      </c>
      <c r="L265" t="s" s="930">
        <v>70</v>
      </c>
      <c r="M265" s="1027"/>
      <c r="N265" s="907">
        <v>45292</v>
      </c>
      <c r="O265" s="907"/>
      <c r="P265" s="1028">
        <v>45292</v>
      </c>
      <c r="Q265" s="57"/>
      <c r="R265" s="12"/>
      <c r="S265" s="12"/>
    </row>
    <row r="266" ht="18" customHeight="1">
      <c r="A266" s="1029">
        <v>2024</v>
      </c>
      <c r="B266" s="1009">
        <v>10023</v>
      </c>
      <c r="C266" s="927">
        <f>VLOOKUP($B266,'Übersicht'!$B$4:$W$122,2,FALSE)</f>
        <v>14459</v>
      </c>
      <c r="D266" s="900">
        <f>VLOOKUP($B266,'Übersicht'!$B$4:$W$122,3,FALSE)</f>
        <v>82515</v>
      </c>
      <c r="E266" t="s" s="904">
        <f>VLOOKUP($B266,'Übersicht'!$B$4:$W$122,4,FALSE)</f>
        <v>2916</v>
      </c>
      <c r="F266" t="s" s="904">
        <f>VLOOKUP($B266,'Übersicht'!$B$4:$W$122,5,FALSE)</f>
        <v>2917</v>
      </c>
      <c r="G266" t="s" s="904">
        <f>VLOOKUP($B266,'Übersicht'!$B$4:$W$122,7,FALSE)</f>
        <v>2896</v>
      </c>
      <c r="H266" s="949">
        <f>VLOOKUP($B266,'Übersicht'!$B$4:$W$122,8,FALSE)</f>
        <v>1</v>
      </c>
      <c r="I266" t="s" s="904">
        <f>VLOOKUP($B266,'Übersicht'!$B$4:$W$122,9,FALSE)</f>
        <v>2897</v>
      </c>
      <c r="J266" s="905"/>
      <c r="K266" t="s" s="930">
        <v>71</v>
      </c>
      <c r="L266" t="s" s="930">
        <v>70</v>
      </c>
      <c r="M266" t="s" s="930">
        <v>1869</v>
      </c>
      <c r="N266" s="907"/>
      <c r="O266" s="907"/>
      <c r="P266" s="1028">
        <v>45292</v>
      </c>
      <c r="Q266" s="57"/>
      <c r="R266" s="12"/>
      <c r="S266" s="12"/>
    </row>
    <row r="267" ht="18" customHeight="1">
      <c r="A267" s="1029">
        <v>2024</v>
      </c>
      <c r="B267" s="1009">
        <v>10186</v>
      </c>
      <c r="C267" s="927">
        <f>VLOOKUP($B267,'Übersicht'!$B$4:$W$122,2,FALSE)</f>
        <v>10186</v>
      </c>
      <c r="D267" s="900">
        <f>VLOOKUP($B267,'Übersicht'!$B$4:$W$122,3,FALSE)</f>
        <v>84416</v>
      </c>
      <c r="E267" t="s" s="904">
        <f>VLOOKUP($B267,'Übersicht'!$B$4:$W$122,4,FALSE)</f>
        <v>2918</v>
      </c>
      <c r="F267" t="s" s="904">
        <f>VLOOKUP($B267,'Übersicht'!$B$4:$W$122,5,FALSE)</f>
        <v>2919</v>
      </c>
      <c r="G267" t="s" s="904">
        <f>VLOOKUP($B267,'Übersicht'!$B$4:$W$122,7,FALSE)</f>
        <v>2920</v>
      </c>
      <c r="H267" t="s" s="904">
        <f>VLOOKUP($B267,'Übersicht'!$B$4:$W$122,8,FALSE)</f>
        <v>2914</v>
      </c>
      <c r="I267" t="s" s="904">
        <f>VLOOKUP($B267,'Übersicht'!$B$4:$W$122,9,FALSE)</f>
        <v>2921</v>
      </c>
      <c r="J267" t="s" s="904">
        <v>790</v>
      </c>
      <c r="K267" t="s" s="930">
        <v>791</v>
      </c>
      <c r="L267" t="s" s="930">
        <v>52</v>
      </c>
      <c r="M267" s="1027"/>
      <c r="N267" s="907"/>
      <c r="O267" s="907">
        <v>45323</v>
      </c>
      <c r="P267" s="1028">
        <v>45323</v>
      </c>
      <c r="Q267" s="57"/>
      <c r="R267" s="12"/>
      <c r="S267" s="12"/>
    </row>
    <row r="268" ht="18" customHeight="1">
      <c r="A268" s="1029">
        <v>2024</v>
      </c>
      <c r="B268" s="1009">
        <v>10024</v>
      </c>
      <c r="C268" s="927">
        <f>VLOOKUP($B268,'Übersicht'!$B$4:$W$122,2,FALSE)</f>
        <v>14461</v>
      </c>
      <c r="D268" s="900">
        <f>VLOOKUP($B268,'Übersicht'!$B$4:$W$122,3,FALSE)</f>
        <v>82131</v>
      </c>
      <c r="E268" t="s" s="904">
        <f>VLOOKUP($B268,'Übersicht'!$B$4:$W$122,4,FALSE)</f>
        <v>2904</v>
      </c>
      <c r="F268" t="s" s="904">
        <f>VLOOKUP($B268,'Übersicht'!$B$4:$W$122,5,FALSE)</f>
        <v>2905</v>
      </c>
      <c r="G268" t="s" s="904">
        <f>VLOOKUP($B268,'Übersicht'!$B$4:$W$122,7,FALSE)</f>
        <v>2899</v>
      </c>
      <c r="H268" s="949">
        <f>VLOOKUP($B268,'Übersicht'!$B$4:$W$122,8,FALSE)</f>
        <v>1</v>
      </c>
      <c r="I268" t="s" s="904">
        <f>VLOOKUP($B268,'Übersicht'!$B$4:$W$122,9,FALSE)</f>
        <v>2897</v>
      </c>
      <c r="J268" t="s" s="904">
        <v>210</v>
      </c>
      <c r="K268" t="s" s="930">
        <v>1882</v>
      </c>
      <c r="L268" s="1040"/>
      <c r="M268" s="1027"/>
      <c r="N268" s="907"/>
      <c r="O268" s="907">
        <v>45342</v>
      </c>
      <c r="P268" s="1028">
        <v>45323</v>
      </c>
      <c r="Q268" s="57"/>
      <c r="R268" s="12"/>
      <c r="S268" s="12"/>
    </row>
    <row r="269" ht="18" customHeight="1">
      <c r="A269" s="1029">
        <v>2024</v>
      </c>
      <c r="B269" s="1009">
        <v>10099</v>
      </c>
      <c r="C269" s="927">
        <f>VLOOKUP($B269,'Übersicht'!$B$4:$W$122,2,FALSE)</f>
        <v>16994</v>
      </c>
      <c r="D269" s="900">
        <f>VLOOKUP($B269,'Übersicht'!$B$4:$W$122,3,FALSE)</f>
        <v>85375</v>
      </c>
      <c r="E269" t="s" s="904">
        <f>VLOOKUP($B269,'Übersicht'!$B$4:$W$122,4,FALSE)</f>
        <v>2922</v>
      </c>
      <c r="F269" t="s" s="904">
        <f>VLOOKUP($B269,'Übersicht'!$B$4:$W$122,5,FALSE)</f>
        <v>2923</v>
      </c>
      <c r="G269" t="s" s="904">
        <f>VLOOKUP($B269,'Übersicht'!$B$4:$W$122,7,FALSE)</f>
        <v>2899</v>
      </c>
      <c r="H269" s="949">
        <f>VLOOKUP($B269,'Übersicht'!$B$4:$W$122,8,FALSE)</f>
        <v>1</v>
      </c>
      <c r="I269" t="s" s="904">
        <f>VLOOKUP($B269,'Übersicht'!$B$4:$W$122,9,FALSE)</f>
        <v>2900</v>
      </c>
      <c r="J269" t="s" s="904">
        <v>1789</v>
      </c>
      <c r="K269" t="s" s="930">
        <v>403</v>
      </c>
      <c r="L269" t="s" s="930">
        <v>52</v>
      </c>
      <c r="M269" s="1027"/>
      <c r="N269" s="907"/>
      <c r="O269" s="907">
        <v>45352</v>
      </c>
      <c r="P269" s="1028">
        <v>45352</v>
      </c>
      <c r="Q269" s="57"/>
      <c r="R269" s="12"/>
      <c r="S269" s="12"/>
    </row>
    <row r="270" ht="18" customHeight="1">
      <c r="A270" s="1029">
        <v>2024</v>
      </c>
      <c r="B270" s="1009">
        <v>10207</v>
      </c>
      <c r="C270" s="927">
        <f>VLOOKUP($B270,'Übersicht'!$B$4:$W$122,2,FALSE)</f>
        <v>10207</v>
      </c>
      <c r="D270" s="900">
        <f>VLOOKUP($B270,'Übersicht'!$B$4:$W$122,3,FALSE)</f>
        <v>94032</v>
      </c>
      <c r="E270" t="s" s="904">
        <f>VLOOKUP($B270,'Übersicht'!$B$4:$W$122,4,FALSE)</f>
        <v>2924</v>
      </c>
      <c r="F270" t="s" s="904">
        <f>VLOOKUP($B270,'Übersicht'!$B$4:$W$122,5,FALSE)</f>
        <v>2925</v>
      </c>
      <c r="G270" t="s" s="904">
        <f>VLOOKUP($B270,'Übersicht'!$B$4:$W$122,7,FALSE)</f>
        <v>2920</v>
      </c>
      <c r="H270" t="s" s="904">
        <f>VLOOKUP($B270,'Übersicht'!$B$4:$W$122,8,FALSE)</f>
        <v>2926</v>
      </c>
      <c r="I270" t="s" s="904">
        <f>VLOOKUP($B270,'Übersicht'!$B$4:$W$122,9,FALSE)</f>
        <v>2927</v>
      </c>
      <c r="J270" t="s" s="904">
        <v>71</v>
      </c>
      <c r="K270" t="s" s="930">
        <v>683</v>
      </c>
      <c r="L270" t="s" s="930">
        <v>52</v>
      </c>
      <c r="M270" s="1027">
        <v>45352</v>
      </c>
      <c r="N270" s="907"/>
      <c r="O270" s="907"/>
      <c r="P270" s="1028">
        <v>45352</v>
      </c>
      <c r="Q270" s="57"/>
      <c r="R270" s="12"/>
      <c r="S270" s="12"/>
    </row>
    <row r="271" ht="18" customHeight="1">
      <c r="A271" s="1029">
        <v>2024</v>
      </c>
      <c r="B271" s="1009">
        <v>10023</v>
      </c>
      <c r="C271" s="927">
        <f>VLOOKUP($B271,'Übersicht'!$B$4:$W$122,2,FALSE)</f>
        <v>14459</v>
      </c>
      <c r="D271" s="900">
        <f>VLOOKUP($B271,'Übersicht'!$B$4:$W$122,3,FALSE)</f>
        <v>82515</v>
      </c>
      <c r="E271" t="s" s="904">
        <f>VLOOKUP($B271,'Übersicht'!$B$4:$W$122,4,FALSE)</f>
        <v>2916</v>
      </c>
      <c r="F271" t="s" s="904">
        <f>VLOOKUP($B271,'Übersicht'!$B$4:$W$122,5,FALSE)</f>
        <v>2917</v>
      </c>
      <c r="G271" t="s" s="904">
        <f>VLOOKUP($B271,'Übersicht'!$B$4:$W$122,7,FALSE)</f>
        <v>2896</v>
      </c>
      <c r="H271" s="949">
        <f>VLOOKUP($B271,'Übersicht'!$B$4:$W$122,8,FALSE)</f>
        <v>1</v>
      </c>
      <c r="I271" t="s" s="904">
        <f>VLOOKUP($B271,'Übersicht'!$B$4:$W$122,9,FALSE)</f>
        <v>2897</v>
      </c>
      <c r="J271" t="s" s="904">
        <v>71</v>
      </c>
      <c r="K271" t="s" s="930">
        <v>199</v>
      </c>
      <c r="L271" t="s" s="930">
        <v>52</v>
      </c>
      <c r="M271" s="1027">
        <v>45352</v>
      </c>
      <c r="N271" s="907"/>
      <c r="O271" s="907"/>
      <c r="P271" s="1028">
        <v>45352</v>
      </c>
      <c r="Q271" s="57"/>
      <c r="R271" s="12"/>
      <c r="S271" s="12"/>
    </row>
    <row r="272" ht="18" customHeight="1">
      <c r="A272" s="1029">
        <v>2024</v>
      </c>
      <c r="B272" s="1009">
        <v>10009</v>
      </c>
      <c r="C272" s="927">
        <f>VLOOKUP($B272,'Übersicht'!$B$4:$W$122,2,FALSE)</f>
        <v>14231</v>
      </c>
      <c r="D272" s="900">
        <f>VLOOKUP($B272,'Übersicht'!$B$4:$W$122,3,FALSE)</f>
        <v>81476</v>
      </c>
      <c r="E272" t="s" s="904">
        <f>VLOOKUP($B272,'Übersicht'!$B$4:$W$122,4,FALSE)</f>
        <v>2894</v>
      </c>
      <c r="F272" t="s" s="904">
        <f>VLOOKUP($B272,'Übersicht'!$B$4:$W$122,5,FALSE)</f>
        <v>2928</v>
      </c>
      <c r="G272" t="s" s="904">
        <f>VLOOKUP($B272,'Übersicht'!$B$4:$W$122,7,FALSE)</f>
        <v>2903</v>
      </c>
      <c r="H272" s="949">
        <f>VLOOKUP($B272,'Übersicht'!$B$4:$W$122,8,FALSE)</f>
        <v>1</v>
      </c>
      <c r="I272" t="s" s="904">
        <f>VLOOKUP($B272,'Übersicht'!$B$4:$W$122,9,FALSE)</f>
        <v>2897</v>
      </c>
      <c r="J272" t="s" s="904">
        <v>1889</v>
      </c>
      <c r="K272" t="s" s="930">
        <v>1890</v>
      </c>
      <c r="L272" t="s" s="930">
        <v>52</v>
      </c>
      <c r="M272" s="1027"/>
      <c r="N272" s="907"/>
      <c r="O272" s="907">
        <v>45383</v>
      </c>
      <c r="P272" s="1028">
        <v>45383</v>
      </c>
      <c r="Q272" s="57"/>
      <c r="R272" s="12"/>
      <c r="S272" s="12"/>
    </row>
    <row r="273" ht="18" customHeight="1">
      <c r="A273" s="1029">
        <v>2024</v>
      </c>
      <c r="B273" s="1009">
        <v>10012</v>
      </c>
      <c r="C273" s="927">
        <f>VLOOKUP($B273,'Übersicht'!$B$4:$W$122,2,FALSE)</f>
        <v>14289</v>
      </c>
      <c r="D273" s="900">
        <f>VLOOKUP($B273,'Übersicht'!$B$4:$W$122,3,FALSE)</f>
        <v>86152</v>
      </c>
      <c r="E273" t="s" s="904">
        <f>VLOOKUP($B273,'Übersicht'!$B$4:$W$122,4,FALSE)</f>
        <v>2929</v>
      </c>
      <c r="F273" t="s" s="904">
        <f>VLOOKUP($B273,'Übersicht'!$B$4:$W$122,5,FALSE)</f>
        <v>2930</v>
      </c>
      <c r="G273" t="s" s="904">
        <f>VLOOKUP($B273,'Übersicht'!$B$4:$W$122,7,FALSE)</f>
        <v>2903</v>
      </c>
      <c r="H273" s="949">
        <f>VLOOKUP($B273,'Übersicht'!$B$4:$W$122,8,FALSE)</f>
        <v>1</v>
      </c>
      <c r="I273" t="s" s="904">
        <f>VLOOKUP($B273,'Übersicht'!$B$4:$W$122,9,FALSE)</f>
        <v>2897</v>
      </c>
      <c r="J273" t="s" s="904">
        <v>1893</v>
      </c>
      <c r="K273" t="s" s="930">
        <v>141</v>
      </c>
      <c r="L273" t="s" s="930">
        <v>52</v>
      </c>
      <c r="M273" s="1027"/>
      <c r="N273" s="907"/>
      <c r="O273" s="907">
        <v>45383</v>
      </c>
      <c r="P273" s="1028">
        <v>45383</v>
      </c>
      <c r="Q273" s="57"/>
      <c r="R273" s="12"/>
      <c r="S273" s="12"/>
    </row>
    <row r="274" ht="18" customHeight="1">
      <c r="A274" s="1029">
        <v>2024</v>
      </c>
      <c r="B274" s="1009">
        <v>10029</v>
      </c>
      <c r="C274" s="927">
        <f>VLOOKUP($B274,'Übersicht'!$B$4:$W$122,2,FALSE)</f>
        <v>15509</v>
      </c>
      <c r="D274" s="900">
        <f>VLOOKUP($B274,'Übersicht'!$B$4:$W$122,3,FALSE)</f>
        <v>81479</v>
      </c>
      <c r="E274" t="s" s="904">
        <f>VLOOKUP($B274,'Übersicht'!$B$4:$W$122,4,FALSE)</f>
        <v>2894</v>
      </c>
      <c r="F274" t="s" s="904">
        <f>VLOOKUP($B274,'Übersicht'!$B$4:$W$122,5,FALSE)</f>
        <v>2931</v>
      </c>
      <c r="G274" t="s" s="904">
        <f>VLOOKUP($B274,'Übersicht'!$B$4:$W$122,7,FALSE)</f>
        <v>2899</v>
      </c>
      <c r="H274" s="949">
        <f>VLOOKUP($B274,'Übersicht'!$B$4:$W$122,8,FALSE)</f>
        <v>1</v>
      </c>
      <c r="I274" t="s" s="904">
        <f>VLOOKUP($B274,'Übersicht'!$B$4:$W$122,9,FALSE)</f>
        <v>2897</v>
      </c>
      <c r="J274" t="s" s="904">
        <v>232</v>
      </c>
      <c r="K274" t="s" s="930">
        <v>233</v>
      </c>
      <c r="L274" t="s" s="930">
        <v>52</v>
      </c>
      <c r="M274" s="1027"/>
      <c r="N274" s="907"/>
      <c r="O274" s="907">
        <v>45383</v>
      </c>
      <c r="P274" s="1028">
        <v>45383</v>
      </c>
      <c r="Q274" s="57"/>
      <c r="R274" s="12"/>
      <c r="S274" s="12"/>
    </row>
    <row r="275" ht="18" customHeight="1">
      <c r="A275" s="1029">
        <v>2024</v>
      </c>
      <c r="B275" s="1009">
        <v>10014</v>
      </c>
      <c r="C275" s="927">
        <f>VLOOKUP($B275,'Übersicht'!$B$4:$W$122,2,FALSE)</f>
        <v>14310</v>
      </c>
      <c r="D275" s="900">
        <f>VLOOKUP($B275,'Übersicht'!$B$4:$W$122,3,FALSE)</f>
        <v>81539</v>
      </c>
      <c r="E275" t="s" s="904">
        <f>VLOOKUP($B275,'Übersicht'!$B$4:$W$122,4,FALSE)</f>
        <v>2894</v>
      </c>
      <c r="F275" t="s" s="904">
        <f>VLOOKUP($B275,'Übersicht'!$B$4:$W$122,5,FALSE)</f>
        <v>2932</v>
      </c>
      <c r="G275" t="s" s="904">
        <f>VLOOKUP($B275,'Übersicht'!$B$4:$W$122,7,FALSE)</f>
        <v>2896</v>
      </c>
      <c r="H275" s="949">
        <f>VLOOKUP($B275,'Übersicht'!$B$4:$W$122,8,FALSE)</f>
        <v>1</v>
      </c>
      <c r="I275" t="s" s="904">
        <f>VLOOKUP($B275,'Übersicht'!$B$4:$W$122,9,FALSE)</f>
        <v>2897</v>
      </c>
      <c r="J275" t="s" s="904">
        <v>156</v>
      </c>
      <c r="K275" t="s" s="930">
        <v>157</v>
      </c>
      <c r="L275" t="s" s="930">
        <v>52</v>
      </c>
      <c r="M275" s="1027"/>
      <c r="N275" s="907"/>
      <c r="O275" s="907">
        <v>45413</v>
      </c>
      <c r="P275" s="1028">
        <v>45413</v>
      </c>
      <c r="Q275" s="57"/>
      <c r="R275" s="12"/>
      <c r="S275" s="12"/>
    </row>
    <row r="276" ht="18" customHeight="1">
      <c r="A276" s="1029">
        <v>2024</v>
      </c>
      <c r="B276" s="1009">
        <v>10134</v>
      </c>
      <c r="C276" s="927">
        <f>VLOOKUP($B276,'Übersicht'!$B$4:$W$122,2,FALSE)</f>
        <v>15903</v>
      </c>
      <c r="D276" s="900">
        <f>VLOOKUP($B276,'Übersicht'!$B$4:$W$122,3,FALSE)</f>
        <v>80636</v>
      </c>
      <c r="E276" t="s" s="904">
        <f>VLOOKUP($B276,'Übersicht'!$B$4:$W$122,4,FALSE)</f>
        <v>2894</v>
      </c>
      <c r="F276" t="s" s="904">
        <f>VLOOKUP($B276,'Übersicht'!$B$4:$W$122,5,FALSE)</f>
        <v>2933</v>
      </c>
      <c r="G276" t="s" s="904">
        <f>VLOOKUP($B276,'Übersicht'!$B$4:$W$122,7,FALSE)</f>
        <v>2934</v>
      </c>
      <c r="H276" s="949">
        <f>VLOOKUP($B276,'Übersicht'!$B$4:$W$122,8,FALSE)</f>
        <v>1</v>
      </c>
      <c r="I276" t="s" s="904">
        <f>VLOOKUP($B276,'Übersicht'!$B$4:$W$122,9,FALSE)</f>
        <v>2897</v>
      </c>
      <c r="J276" t="s" s="904">
        <v>559</v>
      </c>
      <c r="K276" t="s" s="930">
        <v>560</v>
      </c>
      <c r="L276" t="s" s="930">
        <v>52</v>
      </c>
      <c r="M276" s="1027"/>
      <c r="N276" s="907"/>
      <c r="O276" s="907">
        <v>45413</v>
      </c>
      <c r="P276" s="1028">
        <v>45413</v>
      </c>
      <c r="Q276" s="57"/>
      <c r="R276" s="12"/>
      <c r="S276" s="12"/>
    </row>
    <row r="277" ht="18" customHeight="1">
      <c r="A277" s="1029">
        <v>2024</v>
      </c>
      <c r="B277" s="1009">
        <v>10050</v>
      </c>
      <c r="C277" s="927">
        <f>VLOOKUP($B277,'Übersicht'!$B$4:$W$122,2,FALSE)</f>
        <v>14184</v>
      </c>
      <c r="D277" s="900">
        <f>VLOOKUP($B277,'Übersicht'!$B$4:$W$122,3,FALSE)</f>
        <v>85435</v>
      </c>
      <c r="E277" t="s" s="904">
        <f>VLOOKUP($B277,'Übersicht'!$B$4:$W$122,4,FALSE)</f>
        <v>2935</v>
      </c>
      <c r="F277" t="s" s="904">
        <f>VLOOKUP($B277,'Übersicht'!$B$4:$W$122,5,FALSE)</f>
        <v>2936</v>
      </c>
      <c r="G277" t="s" s="904">
        <f>VLOOKUP($B277,'Übersicht'!$B$4:$W$122,7,FALSE)</f>
        <v>2903</v>
      </c>
      <c r="H277" s="949">
        <f>VLOOKUP($B277,'Übersicht'!$B$4:$W$122,8,FALSE)</f>
        <v>3</v>
      </c>
      <c r="I277" t="s" s="904">
        <f>VLOOKUP($B277,'Übersicht'!$B$4:$W$122,9,FALSE)</f>
        <v>2900</v>
      </c>
      <c r="J277" t="s" s="904">
        <v>322</v>
      </c>
      <c r="K277" t="s" s="930">
        <v>323</v>
      </c>
      <c r="L277" t="s" s="930">
        <v>52</v>
      </c>
      <c r="M277" s="1027"/>
      <c r="N277" s="907"/>
      <c r="O277" s="907">
        <v>45444</v>
      </c>
      <c r="P277" s="1028">
        <v>45444</v>
      </c>
      <c r="Q277" s="57"/>
      <c r="R277" s="12"/>
      <c r="S277" s="12"/>
    </row>
    <row r="278" ht="18" customHeight="1">
      <c r="A278" s="1029">
        <v>2024</v>
      </c>
      <c r="B278" s="1009">
        <v>10160</v>
      </c>
      <c r="C278" s="927">
        <f>VLOOKUP($B278,'Übersicht'!$B$4:$W$122,2,FALSE)</f>
        <v>10160</v>
      </c>
      <c r="D278" s="900">
        <f>VLOOKUP($B278,'Übersicht'!$B$4:$W$122,3,FALSE)</f>
        <v>80799</v>
      </c>
      <c r="E278" t="s" s="904">
        <f>VLOOKUP($B278,'Übersicht'!$B$4:$W$122,4,FALSE)</f>
        <v>2894</v>
      </c>
      <c r="F278" t="s" s="904">
        <f>VLOOKUP($B278,'Übersicht'!$B$4:$W$122,5,FALSE)</f>
        <v>2937</v>
      </c>
      <c r="G278" t="s" s="904">
        <f>VLOOKUP($B278,'Übersicht'!$B$4:$W$122,7,FALSE)</f>
        <v>2899</v>
      </c>
      <c r="H278" s="949">
        <f>VLOOKUP($B278,'Übersicht'!$B$4:$W$122,8,FALSE)</f>
        <v>1</v>
      </c>
      <c r="I278" t="s" s="904">
        <f>VLOOKUP($B278,'Übersicht'!$B$4:$W$122,9,FALSE)</f>
        <v>2897</v>
      </c>
      <c r="J278" t="s" s="904">
        <v>584</v>
      </c>
      <c r="K278" t="s" s="930">
        <v>647</v>
      </c>
      <c r="L278" t="s" s="930">
        <v>52</v>
      </c>
      <c r="M278" s="1027"/>
      <c r="N278" s="907"/>
      <c r="O278" s="907">
        <v>45444</v>
      </c>
      <c r="P278" s="1028">
        <v>45444</v>
      </c>
      <c r="Q278" s="57"/>
      <c r="R278" s="12"/>
      <c r="S278" s="12"/>
    </row>
    <row r="279" ht="18" customHeight="1">
      <c r="A279" s="1029">
        <v>2024</v>
      </c>
      <c r="B279" s="1009">
        <v>10099</v>
      </c>
      <c r="C279" s="927">
        <f>VLOOKUP($B279,'Übersicht'!$B$4:$W$122,2,FALSE)</f>
        <v>16994</v>
      </c>
      <c r="D279" s="900">
        <f>VLOOKUP($B279,'Übersicht'!$B$4:$W$122,3,FALSE)</f>
        <v>85375</v>
      </c>
      <c r="E279" t="s" s="904">
        <f>VLOOKUP($B279,'Übersicht'!$B$4:$W$122,4,FALSE)</f>
        <v>2922</v>
      </c>
      <c r="F279" t="s" s="904">
        <f>VLOOKUP($B279,'Übersicht'!$B$4:$W$122,5,FALSE)</f>
        <v>2923</v>
      </c>
      <c r="G279" t="s" s="904">
        <f>VLOOKUP($B279,'Übersicht'!$B$4:$W$122,7,FALSE)</f>
        <v>2899</v>
      </c>
      <c r="H279" s="949">
        <f>VLOOKUP($B279,'Übersicht'!$B$4:$W$122,8,FALSE)</f>
        <v>1</v>
      </c>
      <c r="I279" t="s" s="904">
        <f>VLOOKUP($B279,'Übersicht'!$B$4:$W$122,9,FALSE)</f>
        <v>2900</v>
      </c>
      <c r="J279" t="s" s="904">
        <v>403</v>
      </c>
      <c r="K279" t="s" s="930">
        <v>510</v>
      </c>
      <c r="L279" t="s" s="930">
        <v>52</v>
      </c>
      <c r="M279" s="1027"/>
      <c r="N279" s="907"/>
      <c r="O279" s="907">
        <v>45459</v>
      </c>
      <c r="P279" s="1028">
        <v>45444</v>
      </c>
      <c r="Q279" s="57"/>
      <c r="R279" s="12"/>
      <c r="S279" s="12"/>
    </row>
    <row r="280" ht="18" customHeight="1">
      <c r="A280" s="1029">
        <v>2024</v>
      </c>
      <c r="B280" s="1009">
        <v>10169</v>
      </c>
      <c r="C280" s="927">
        <f>VLOOKUP($B280,'Übersicht'!$B$4:$W$122,2,FALSE)</f>
        <v>16977</v>
      </c>
      <c r="D280" s="900">
        <f>VLOOKUP($B280,'Übersicht'!$B$4:$W$122,3,FALSE)</f>
        <v>94424</v>
      </c>
      <c r="E280" t="s" s="904">
        <f>VLOOKUP($B280,'Übersicht'!$B$4:$W$122,4,FALSE)</f>
        <v>2938</v>
      </c>
      <c r="F280" t="s" s="904">
        <f>VLOOKUP($B280,'Übersicht'!$B$4:$W$122,5,FALSE)</f>
        <v>2939</v>
      </c>
      <c r="G280" t="s" s="904">
        <f>VLOOKUP($B280,'Übersicht'!$B$4:$W$122,7,FALSE)</f>
        <v>2908</v>
      </c>
      <c r="H280" s="949">
        <f>VLOOKUP($B280,'Übersicht'!$B$4:$W$122,8,FALSE)</f>
        <v>5</v>
      </c>
      <c r="I280" t="s" s="904">
        <f>VLOOKUP($B280,'Übersicht'!$B$4:$W$122,9,FALSE)</f>
        <v>2909</v>
      </c>
      <c r="J280" t="s" s="904">
        <v>71</v>
      </c>
      <c r="K280" t="s" s="930">
        <v>683</v>
      </c>
      <c r="L280" t="s" s="930">
        <v>52</v>
      </c>
      <c r="M280" s="1027">
        <v>45474</v>
      </c>
      <c r="N280" s="907"/>
      <c r="O280" s="907"/>
      <c r="P280" s="1028">
        <v>45474</v>
      </c>
      <c r="Q280" s="57"/>
      <c r="R280" s="12"/>
      <c r="S280" s="12"/>
    </row>
    <row r="281" ht="18" customHeight="1">
      <c r="A281" s="1029">
        <v>2024</v>
      </c>
      <c r="B281" s="1009">
        <v>10068</v>
      </c>
      <c r="C281" s="927">
        <f>VLOOKUP($B281,'Übersicht'!$B$4:$W$122,2,FALSE)</f>
        <v>14195</v>
      </c>
      <c r="D281" s="900">
        <f>VLOOKUP($B281,'Übersicht'!$B$4:$W$122,3,FALSE)</f>
        <v>80636</v>
      </c>
      <c r="E281" t="s" s="904">
        <f>VLOOKUP($B281,'Übersicht'!$B$4:$W$122,4,FALSE)</f>
        <v>2894</v>
      </c>
      <c r="F281" t="s" s="904">
        <f>VLOOKUP($B281,'Übersicht'!$B$4:$W$122,5,FALSE)</f>
        <v>2940</v>
      </c>
      <c r="G281" t="s" s="904">
        <f>VLOOKUP($B281,'Übersicht'!$B$4:$W$122,7,FALSE)</f>
        <v>2903</v>
      </c>
      <c r="H281" s="949">
        <f>VLOOKUP($B281,'Übersicht'!$B$4:$W$122,8,FALSE)</f>
        <v>1</v>
      </c>
      <c r="I281" t="s" s="904">
        <f>VLOOKUP($B281,'Übersicht'!$B$4:$W$122,9,FALSE)</f>
        <v>2900</v>
      </c>
      <c r="J281" t="s" s="904">
        <v>390</v>
      </c>
      <c r="K281" t="s" s="930">
        <v>391</v>
      </c>
      <c r="L281" t="s" s="930">
        <v>52</v>
      </c>
      <c r="M281" s="1027">
        <v>45474</v>
      </c>
      <c r="N281" s="907"/>
      <c r="O281" s="907"/>
      <c r="P281" s="1028">
        <v>45474</v>
      </c>
      <c r="Q281" s="57"/>
      <c r="R281" s="12"/>
      <c r="S281" s="12"/>
    </row>
    <row r="282" ht="18" customHeight="1">
      <c r="A282" s="1029">
        <v>2024</v>
      </c>
      <c r="B282" s="1009">
        <v>10129</v>
      </c>
      <c r="C282" s="927">
        <f>VLOOKUP($B282,'Übersicht'!$B$4:$W$122,2,FALSE)</f>
        <v>10129</v>
      </c>
      <c r="D282" s="900">
        <f>VLOOKUP($B282,'Übersicht'!$B$4:$W$122,3,FALSE)</f>
        <v>80992</v>
      </c>
      <c r="E282" t="s" s="904">
        <f>VLOOKUP($B282,'Übersicht'!$B$4:$W$122,4,FALSE)</f>
        <v>2894</v>
      </c>
      <c r="F282" t="s" s="904">
        <f>VLOOKUP($B282,'Übersicht'!$B$4:$W$122,5,FALSE)</f>
        <v>2941</v>
      </c>
      <c r="G282" t="s" s="904">
        <f>VLOOKUP($B282,'Übersicht'!$B$4:$W$122,7,FALSE)</f>
        <v>2903</v>
      </c>
      <c r="H282" s="949">
        <f>VLOOKUP($B282,'Übersicht'!$B$4:$W$122,8,FALSE)</f>
        <v>1</v>
      </c>
      <c r="I282" t="s" s="904">
        <f>VLOOKUP($B282,'Übersicht'!$B$4:$W$122,9,FALSE)</f>
        <v>2900</v>
      </c>
      <c r="J282" t="s" s="904">
        <v>390</v>
      </c>
      <c r="K282" t="s" s="930">
        <v>391</v>
      </c>
      <c r="L282" t="s" s="930">
        <v>52</v>
      </c>
      <c r="M282" s="1027">
        <v>45474</v>
      </c>
      <c r="N282" s="907"/>
      <c r="O282" s="907"/>
      <c r="P282" s="1028">
        <v>45474</v>
      </c>
      <c r="Q282" s="57"/>
      <c r="R282" s="12"/>
      <c r="S282" s="12"/>
    </row>
    <row r="283" ht="18" customHeight="1">
      <c r="A283" s="1029">
        <v>2024</v>
      </c>
      <c r="B283" s="1009">
        <v>10044</v>
      </c>
      <c r="C283" s="927">
        <f>VLOOKUP($B283,'Übersicht'!$B$4:$W$122,2,FALSE)</f>
        <v>18815</v>
      </c>
      <c r="D283" s="900">
        <f>VLOOKUP($B283,'Übersicht'!$B$4:$W$122,3,FALSE)</f>
        <v>81241</v>
      </c>
      <c r="E283" t="s" s="904">
        <f>VLOOKUP($B283,'Übersicht'!$B$4:$W$122,4,FALSE)</f>
        <v>2894</v>
      </c>
      <c r="F283" t="s" s="904">
        <f>VLOOKUP($B283,'Übersicht'!$B$4:$W$122,5,FALSE)</f>
        <v>2942</v>
      </c>
      <c r="G283" t="s" s="904">
        <f>VLOOKUP($B283,'Übersicht'!$B$4:$W$122,7,FALSE)</f>
        <v>2899</v>
      </c>
      <c r="H283" s="949">
        <f>VLOOKUP($B283,'Übersicht'!$B$4:$W$122,8,FALSE)</f>
        <v>1</v>
      </c>
      <c r="I283" t="s" s="904">
        <f>VLOOKUP($B283,'Übersicht'!$B$4:$W$122,9,FALSE)</f>
        <v>2897</v>
      </c>
      <c r="J283" t="s" s="904">
        <v>210</v>
      </c>
      <c r="K283" t="s" s="1030">
        <v>243</v>
      </c>
      <c r="L283" t="s" s="930">
        <v>52</v>
      </c>
      <c r="M283" s="1027"/>
      <c r="N283" s="907"/>
      <c r="O283" s="907">
        <v>45505</v>
      </c>
      <c r="P283" s="1028">
        <v>45505</v>
      </c>
      <c r="Q283" s="57"/>
      <c r="R283" s="12"/>
      <c r="S283" s="12"/>
    </row>
    <row r="284" ht="18" customHeight="1">
      <c r="A284" s="1029">
        <v>2024</v>
      </c>
      <c r="B284" s="1009">
        <v>10203</v>
      </c>
      <c r="C284" s="927">
        <f>VLOOKUP($B284,'Übersicht'!$B$4:$W$122,2,FALSE)</f>
        <v>10203</v>
      </c>
      <c r="D284" s="900">
        <f>VLOOKUP($B284,'Übersicht'!$B$4:$W$122,3,FALSE)</f>
        <v>80336</v>
      </c>
      <c r="E284" t="s" s="904">
        <f>VLOOKUP($B284,'Übersicht'!$B$4:$W$122,4,FALSE)</f>
        <v>2894</v>
      </c>
      <c r="F284" t="s" s="904">
        <f>VLOOKUP($B284,'Übersicht'!$B$4:$W$122,5,FALSE)</f>
        <v>2943</v>
      </c>
      <c r="G284" t="s" s="904">
        <f>VLOOKUP($B284,'Übersicht'!$B$4:$W$122,7,FALSE)</f>
        <v>2944</v>
      </c>
      <c r="H284" s="949">
        <f>VLOOKUP($B284,'Übersicht'!$B$4:$W$122,8,FALSE)</f>
        <v>6</v>
      </c>
      <c r="I284" t="s" s="904">
        <f>VLOOKUP($B284,'Übersicht'!$B$4:$W$122,9,FALSE)</f>
        <v>2945</v>
      </c>
      <c r="J284" t="s" s="901">
        <v>828</v>
      </c>
      <c r="K284" t="s" s="1030">
        <v>708</v>
      </c>
      <c r="L284" t="s" s="930">
        <v>52</v>
      </c>
      <c r="M284" s="1027"/>
      <c r="N284" s="907"/>
      <c r="O284" s="907">
        <v>45505</v>
      </c>
      <c r="P284" s="1028">
        <v>45505</v>
      </c>
      <c r="Q284" s="57"/>
      <c r="R284" s="12"/>
      <c r="S284" s="12"/>
    </row>
    <row r="285" ht="18" customHeight="1">
      <c r="A285" s="1029">
        <v>2024</v>
      </c>
      <c r="B285" s="1009">
        <v>10133</v>
      </c>
      <c r="C285" s="927">
        <f>VLOOKUP($B285,'Übersicht'!$B$4:$W$122,2,FALSE)</f>
        <v>15909</v>
      </c>
      <c r="D285" s="900">
        <f>VLOOKUP($B285,'Übersicht'!$B$4:$W$122,3,FALSE)</f>
        <v>80339</v>
      </c>
      <c r="E285" t="s" s="904">
        <f>VLOOKUP($B285,'Übersicht'!$B$4:$W$122,4,FALSE)</f>
        <v>2894</v>
      </c>
      <c r="F285" t="s" s="904">
        <f>VLOOKUP($B285,'Übersicht'!$B$4:$W$122,5,FALSE)</f>
        <v>2895</v>
      </c>
      <c r="G285" t="s" s="904">
        <f>VLOOKUP($B285,'Übersicht'!$B$4:$W$122,7,FALSE)</f>
        <v>2896</v>
      </c>
      <c r="H285" s="949">
        <f>VLOOKUP($B285,'Übersicht'!$B$4:$W$122,8,FALSE)</f>
        <v>1</v>
      </c>
      <c r="I285" t="s" s="904">
        <f>VLOOKUP($B285,'Übersicht'!$B$4:$W$122,9,FALSE)</f>
        <v>2897</v>
      </c>
      <c r="J285" t="s" s="904">
        <v>553</v>
      </c>
      <c r="K285" t="s" s="1030">
        <v>1882</v>
      </c>
      <c r="L285" t="s" s="930">
        <v>52</v>
      </c>
      <c r="M285" s="1027"/>
      <c r="N285" s="907"/>
      <c r="O285" s="907">
        <v>45536</v>
      </c>
      <c r="P285" s="1028">
        <v>45536</v>
      </c>
      <c r="Q285" s="57"/>
      <c r="R285" s="12"/>
      <c r="S285" s="12"/>
    </row>
    <row r="286" ht="18" customHeight="1">
      <c r="A286" s="1029">
        <v>2024</v>
      </c>
      <c r="B286" s="1009">
        <v>10012</v>
      </c>
      <c r="C286" s="927">
        <f>VLOOKUP($B286,'Übersicht'!$B$4:$W$122,2,FALSE)</f>
        <v>14289</v>
      </c>
      <c r="D286" s="900">
        <f>VLOOKUP($B286,'Übersicht'!$B$4:$W$122,3,FALSE)</f>
        <v>86152</v>
      </c>
      <c r="E286" t="s" s="904">
        <f>VLOOKUP($B286,'Übersicht'!$B$4:$W$122,4,FALSE)</f>
        <v>2929</v>
      </c>
      <c r="F286" t="s" s="904">
        <f>VLOOKUP($B286,'Übersicht'!$B$4:$W$122,5,FALSE)</f>
        <v>2930</v>
      </c>
      <c r="G286" t="s" s="904">
        <f>VLOOKUP($B286,'Übersicht'!$B$4:$W$122,7,FALSE)</f>
        <v>2903</v>
      </c>
      <c r="H286" s="949">
        <f>VLOOKUP($B286,'Übersicht'!$B$4:$W$122,8,FALSE)</f>
        <v>1</v>
      </c>
      <c r="I286" t="s" s="904">
        <f>VLOOKUP($B286,'Übersicht'!$B$4:$W$122,9,FALSE)</f>
        <v>2897</v>
      </c>
      <c r="J286" t="s" s="904">
        <v>141</v>
      </c>
      <c r="K286" t="s" s="930">
        <v>1906</v>
      </c>
      <c r="L286" t="s" s="930">
        <v>52</v>
      </c>
      <c r="M286" s="1027"/>
      <c r="N286" s="907"/>
      <c r="O286" s="907">
        <v>45536</v>
      </c>
      <c r="P286" s="1028">
        <v>45536</v>
      </c>
      <c r="Q286" s="57"/>
      <c r="R286" s="12"/>
      <c r="S286" s="12"/>
    </row>
    <row r="287" ht="18" customHeight="1">
      <c r="A287" s="1029">
        <v>2024</v>
      </c>
      <c r="B287" s="1009">
        <v>10188</v>
      </c>
      <c r="C287" s="927">
        <f>VLOOKUP($B287,'Übersicht'!$B$4:$W$122,2,FALSE)</f>
        <v>10188</v>
      </c>
      <c r="D287" s="900">
        <f>VLOOKUP($B287,'Übersicht'!$B$4:$W$122,3,FALSE)</f>
        <v>81737</v>
      </c>
      <c r="E287" t="s" s="904">
        <f>VLOOKUP($B287,'Übersicht'!$B$4:$W$122,4,FALSE)</f>
        <v>2946</v>
      </c>
      <c r="F287" t="s" s="904">
        <f>VLOOKUP($B287,'Übersicht'!$B$4:$W$122,5,FALSE)</f>
        <v>2947</v>
      </c>
      <c r="G287" t="s" s="904">
        <f>VLOOKUP($B287,'Übersicht'!$B$4:$W$122,7,FALSE)</f>
        <v>2899</v>
      </c>
      <c r="H287" s="949">
        <f>VLOOKUP($B287,'Übersicht'!$B$4:$W$122,8,FALSE)</f>
        <v>1</v>
      </c>
      <c r="I287" t="s" s="904">
        <f>VLOOKUP($B287,'Übersicht'!$B$4:$W$122,9,FALSE)</f>
        <v>2897</v>
      </c>
      <c r="J287" t="s" s="904">
        <v>803</v>
      </c>
      <c r="K287" t="s" s="930">
        <v>1909</v>
      </c>
      <c r="L287" t="s" s="930">
        <v>52</v>
      </c>
      <c r="M287" s="1027"/>
      <c r="N287" s="907"/>
      <c r="O287" s="907">
        <v>45544</v>
      </c>
      <c r="P287" s="1028">
        <v>45536</v>
      </c>
      <c r="Q287" s="57"/>
      <c r="R287" s="12"/>
      <c r="S287" s="12"/>
    </row>
    <row r="288" ht="18" customHeight="1">
      <c r="A288" s="1029">
        <v>2024</v>
      </c>
      <c r="B288" s="1009">
        <v>10198</v>
      </c>
      <c r="C288" s="927">
        <f>VLOOKUP($B288,'Übersicht'!$B$4:$W$122,2,FALSE)</f>
        <v>10198</v>
      </c>
      <c r="D288" s="900">
        <f>VLOOKUP($B288,'Übersicht'!$B$4:$W$122,3,FALSE)</f>
        <v>81737</v>
      </c>
      <c r="E288" t="s" s="904">
        <f>VLOOKUP($B288,'Übersicht'!$B$4:$W$122,4,FALSE)</f>
        <v>2946</v>
      </c>
      <c r="F288" t="s" s="904">
        <f>VLOOKUP($B288,'Übersicht'!$B$4:$W$122,5,FALSE)</f>
        <v>2948</v>
      </c>
      <c r="G288" t="s" s="904">
        <f>VLOOKUP($B288,'Übersicht'!$B$4:$W$122,7,FALSE)</f>
        <v>2899</v>
      </c>
      <c r="H288" s="949">
        <f>VLOOKUP($B288,'Übersicht'!$B$4:$W$122,8,FALSE)</f>
        <v>1</v>
      </c>
      <c r="I288" t="s" s="904">
        <f>VLOOKUP($B288,'Übersicht'!$B$4:$W$122,9,FALSE)</f>
        <v>2897</v>
      </c>
      <c r="J288" t="s" s="904">
        <v>803</v>
      </c>
      <c r="K288" t="s" s="930">
        <v>1909</v>
      </c>
      <c r="L288" t="s" s="930">
        <v>52</v>
      </c>
      <c r="M288" s="1027"/>
      <c r="N288" s="907"/>
      <c r="O288" s="907">
        <v>45544</v>
      </c>
      <c r="P288" s="1028">
        <v>45536</v>
      </c>
      <c r="Q288" s="57"/>
      <c r="R288" s="12"/>
      <c r="S288" s="12"/>
    </row>
    <row r="289" ht="18" customHeight="1">
      <c r="A289" s="1029">
        <v>2024</v>
      </c>
      <c r="B289" s="1009">
        <v>10009</v>
      </c>
      <c r="C289" s="927">
        <f>VLOOKUP($B289,'Übersicht'!$B$4:$W$122,2,FALSE)</f>
        <v>14231</v>
      </c>
      <c r="D289" s="900">
        <f>VLOOKUP($B289,'Übersicht'!$B$4:$W$122,3,FALSE)</f>
        <v>81476</v>
      </c>
      <c r="E289" t="s" s="904">
        <f>VLOOKUP($B289,'Übersicht'!$B$4:$W$122,4,FALSE)</f>
        <v>2894</v>
      </c>
      <c r="F289" t="s" s="904">
        <f>VLOOKUP($B289,'Übersicht'!$B$4:$W$122,5,FALSE)</f>
        <v>2928</v>
      </c>
      <c r="G289" t="s" s="904">
        <f>VLOOKUP($B289,'Übersicht'!$B$4:$W$122,7,FALSE)</f>
        <v>2903</v>
      </c>
      <c r="H289" s="949">
        <f>VLOOKUP($B289,'Übersicht'!$B$4:$W$122,8,FALSE)</f>
        <v>1</v>
      </c>
      <c r="I289" t="s" s="904">
        <f>VLOOKUP($B289,'Übersicht'!$B$4:$W$122,9,FALSE)</f>
        <v>2897</v>
      </c>
      <c r="J289" t="s" s="904">
        <v>1890</v>
      </c>
      <c r="K289" t="s" s="930">
        <v>111</v>
      </c>
      <c r="L289" t="s" s="930">
        <v>52</v>
      </c>
      <c r="M289" s="1027"/>
      <c r="N289" s="907"/>
      <c r="O289" s="907">
        <v>45544</v>
      </c>
      <c r="P289" s="1028">
        <v>45536</v>
      </c>
      <c r="Q289" s="57"/>
      <c r="R289" s="12"/>
      <c r="S289" s="12"/>
    </row>
    <row r="290" ht="18" customHeight="1">
      <c r="A290" s="1029">
        <v>2024</v>
      </c>
      <c r="B290" s="1009">
        <v>10205</v>
      </c>
      <c r="C290" s="927">
        <f>VLOOKUP($B290,'Übersicht'!$B$4:$W$122,2,FALSE)</f>
        <v>10205</v>
      </c>
      <c r="D290" s="900">
        <f>VLOOKUP($B290,'Übersicht'!$B$4:$W$122,3,FALSE)</f>
        <v>93413</v>
      </c>
      <c r="E290" t="s" s="904">
        <f>VLOOKUP($B290,'Übersicht'!$B$4:$W$122,4,FALSE)</f>
        <v>2949</v>
      </c>
      <c r="F290" t="s" s="904">
        <f>VLOOKUP($B290,'Übersicht'!$B$4:$W$122,5,FALSE)</f>
        <v>2950</v>
      </c>
      <c r="G290" t="s" s="904">
        <f>VLOOKUP($B290,'Übersicht'!$B$4:$W$122,7,FALSE)</f>
        <v>2908</v>
      </c>
      <c r="H290" s="949">
        <f>VLOOKUP($B290,'Übersicht'!$B$4:$W$122,8,FALSE)</f>
        <v>5</v>
      </c>
      <c r="I290" t="s" s="904">
        <f>VLOOKUP($B290,'Übersicht'!$B$4:$W$122,9,FALSE)</f>
        <v>2909</v>
      </c>
      <c r="J290" t="s" s="904">
        <v>71</v>
      </c>
      <c r="K290" t="s" s="930">
        <v>683</v>
      </c>
      <c r="L290" t="s" s="930">
        <v>52</v>
      </c>
      <c r="M290" s="1027">
        <v>45566</v>
      </c>
      <c r="N290" s="907"/>
      <c r="O290" s="907"/>
      <c r="P290" s="1028">
        <v>45566</v>
      </c>
      <c r="Q290" s="57"/>
      <c r="R290" s="12"/>
      <c r="S290" s="12"/>
    </row>
    <row r="291" ht="18" customHeight="1">
      <c r="A291" s="1029">
        <v>2024</v>
      </c>
      <c r="B291" s="1009">
        <v>10209</v>
      </c>
      <c r="C291" s="927">
        <f>VLOOKUP($B291,'Übersicht'!$B$4:$W$122,2,FALSE)</f>
        <v>10209</v>
      </c>
      <c r="D291" s="900">
        <f>VLOOKUP($B291,'Übersicht'!$B$4:$W$122,3,FALSE)</f>
        <v>80807</v>
      </c>
      <c r="E291" t="s" s="904">
        <f>VLOOKUP($B291,'Übersicht'!$B$4:$W$122,4,FALSE)</f>
        <v>2894</v>
      </c>
      <c r="F291" t="s" s="904">
        <f>VLOOKUP($B291,'Übersicht'!$B$4:$W$122,5,FALSE)</f>
        <v>2951</v>
      </c>
      <c r="G291" t="s" s="904">
        <f>VLOOKUP($B291,'Übersicht'!$B$4:$W$122,7,FALSE)</f>
        <v>2899</v>
      </c>
      <c r="H291" s="949">
        <f>VLOOKUP($B291,'Übersicht'!$B$4:$W$122,8,FALSE)</f>
        <v>1</v>
      </c>
      <c r="I291" t="s" s="904">
        <f>VLOOKUP($B291,'Übersicht'!$B$4:$W$122,9,FALSE)</f>
        <v>2900</v>
      </c>
      <c r="J291" t="s" s="904">
        <v>859</v>
      </c>
      <c r="K291" t="s" s="930">
        <v>860</v>
      </c>
      <c r="L291" t="s" s="930">
        <v>52</v>
      </c>
      <c r="M291" s="1027"/>
      <c r="N291" s="907"/>
      <c r="O291" s="907">
        <v>45566</v>
      </c>
      <c r="P291" s="1028">
        <v>45566</v>
      </c>
      <c r="Q291" s="57"/>
      <c r="R291" s="12"/>
      <c r="S291" s="12"/>
    </row>
    <row r="292" ht="18" customHeight="1">
      <c r="A292" s="1029">
        <v>2024</v>
      </c>
      <c r="B292" s="1041"/>
      <c r="C292" s="1042">
        <f>VLOOKUP($B292,'Übersicht'!$B$4:$W$122,2,FALSE)</f>
      </c>
      <c r="D292" s="933">
        <f>VLOOKUP($B292,'Übersicht'!$B$4:$W$122,3,FALSE)</f>
      </c>
      <c r="E292" s="905">
        <f>VLOOKUP($B292,'Übersicht'!$B$4:$W$122,4,FALSE)</f>
      </c>
      <c r="F292" s="905">
        <f>VLOOKUP($B292,'Übersicht'!$B$4:$W$122,5,FALSE)</f>
      </c>
      <c r="G292" s="905">
        <f>VLOOKUP($B292,'Übersicht'!$B$4:$W$122,7,FALSE)</f>
      </c>
      <c r="H292" s="905">
        <f>VLOOKUP($B292,'Übersicht'!$B$4:$W$122,8,FALSE)</f>
      </c>
      <c r="I292" s="905">
        <f>VLOOKUP($B292,'Übersicht'!$B$4:$W$122,9,FALSE)</f>
      </c>
      <c r="J292" s="905"/>
      <c r="K292" s="1040"/>
      <c r="L292" s="1040"/>
      <c r="M292" s="1027"/>
      <c r="N292" s="907"/>
      <c r="O292" s="907"/>
      <c r="P292" s="1028"/>
      <c r="Q292" s="57"/>
      <c r="R292" s="12"/>
      <c r="S292" s="12"/>
    </row>
    <row r="293" ht="18" customHeight="1">
      <c r="A293" s="1029">
        <v>2024</v>
      </c>
      <c r="B293" s="1041"/>
      <c r="C293" s="1042">
        <f>VLOOKUP($B293,'Übersicht'!$B$4:$W$122,2,FALSE)</f>
      </c>
      <c r="D293" s="933">
        <f>VLOOKUP($B293,'Übersicht'!$B$4:$W$122,3,FALSE)</f>
      </c>
      <c r="E293" s="905">
        <f>VLOOKUP($B293,'Übersicht'!$B$4:$W$122,4,FALSE)</f>
      </c>
      <c r="F293" s="905">
        <f>VLOOKUP($B293,'Übersicht'!$B$4:$W$122,5,FALSE)</f>
      </c>
      <c r="G293" s="905">
        <f>VLOOKUP($B293,'Übersicht'!$B$4:$W$122,7,FALSE)</f>
      </c>
      <c r="H293" s="905">
        <f>VLOOKUP($B293,'Übersicht'!$B$4:$W$122,8,FALSE)</f>
      </c>
      <c r="I293" s="905">
        <f>VLOOKUP($B293,'Übersicht'!$B$4:$W$122,9,FALSE)</f>
      </c>
      <c r="J293" s="905"/>
      <c r="K293" s="1040"/>
      <c r="L293" s="1040"/>
      <c r="M293" s="1027"/>
      <c r="N293" s="907"/>
      <c r="O293" s="907"/>
      <c r="P293" s="1028"/>
      <c r="Q293" s="57"/>
      <c r="R293" s="12"/>
      <c r="S293" s="12"/>
    </row>
  </sheetData>
  <conditionalFormatting sqref="L3:L75 K76 L77:L152 N145:N146 L197 L215 L231 L258">
    <cfRule type="cellIs" dxfId="116" priority="1" operator="equal" stopIfTrue="1">
      <formula>"P"</formula>
    </cfRule>
  </conditionalFormatting>
  <conditionalFormatting sqref="J244 J249 K289">
    <cfRule type="cellIs" dxfId="117" priority="1" operator="equal" stopIfTrue="1">
      <formula>"P/U"</formula>
    </cfRule>
    <cfRule type="cellIs" dxfId="118" priority="2" operator="equal" stopIfTrue="1">
      <formula>"P/U"</formula>
    </cfRule>
  </conditionalFormatting>
  <conditionalFormatting sqref="J284">
    <cfRule type="cellIs" dxfId="119" priority="1" operator="equal" stopIfTrue="1">
      <formula>"P"</formula>
    </cfRule>
    <cfRule type="cellIs" dxfId="120" priority="2" operator="equal" stopIfTrue="1">
      <formula>"P/U"</formula>
    </cfRule>
    <cfRule type="cellIs" dxfId="121" priority="3" operator="equal" stopIfTrue="1">
      <formula>"P/U"</formula>
    </cfRule>
  </conditionalFormatting>
  <pageMargins left="0.11811" right="0.11811" top="0.393701" bottom="0.393701" header="0" footer="0.11811"/>
  <pageSetup firstPageNumber="1" fitToHeight="1" fitToWidth="1" scale="90" useFirstPageNumber="0" orientation="landscape" pageOrder="downThenOver"/>
  <headerFooter>
    <oddFooter>&amp;L&amp;"Calibri,Regular"&amp;11&amp;K000000/Users/christian/Library/Containers/com.apple.mail/Data/Library/Mail Downloads/BD7E203E-1458-4542-9D04-1B399BF575D2/01_Filialen Übersicht 2024.xlsx</oddFooter>
  </headerFooter>
  <drawing r:id="rId1"/>
  <legacyDrawing r:id="rId2"/>
</worksheet>
</file>

<file path=xl/worksheets/sheet11.xml><?xml version="1.0" encoding="utf-8"?>
<worksheet xmlns:r="http://schemas.openxmlformats.org/officeDocument/2006/relationships" xmlns="http://schemas.openxmlformats.org/spreadsheetml/2006/main">
  <dimension ref="A1:AO241"/>
  <sheetViews>
    <sheetView workbookViewId="0" showGridLines="0" defaultGridColor="1"/>
  </sheetViews>
  <sheetFormatPr defaultColWidth="10.8333" defaultRowHeight="15" customHeight="1" outlineLevelRow="0" outlineLevelCol="0"/>
  <cols>
    <col min="1" max="1" width="3.85156" style="1043" customWidth="1"/>
    <col min="2" max="2" width="4.85156" style="1043" customWidth="1"/>
    <col min="3" max="4" width="6.67188" style="1043" customWidth="1"/>
    <col min="5" max="5" width="6.85156" style="1043" customWidth="1"/>
    <col min="6" max="6" width="21" style="1043" customWidth="1"/>
    <col min="7" max="7" width="21.8516" style="1043" customWidth="1"/>
    <col min="8" max="8" width="6.5" style="1043" customWidth="1"/>
    <col min="9" max="9" width="5.5" style="1043" customWidth="1"/>
    <col min="10" max="10" width="10.8516" style="1043" customWidth="1"/>
    <col min="11" max="11" width="8.35156" style="1043" customWidth="1"/>
    <col min="12" max="12" width="7.85156" style="1043" customWidth="1"/>
    <col min="13" max="13" width="19" style="1043" customWidth="1"/>
    <col min="14" max="14" width="21" style="1043" customWidth="1"/>
    <col min="15" max="15" width="14.3516" style="1043" customWidth="1"/>
    <col min="16" max="16" width="50.8516" style="1043" customWidth="1"/>
    <col min="17" max="17" width="8.85156" style="1043" customWidth="1"/>
    <col min="18" max="18" width="7.85156" style="1043" customWidth="1"/>
    <col min="19" max="19" width="9.85156" style="1043" customWidth="1"/>
    <col min="20" max="20" width="7.35156" style="1043" customWidth="1"/>
    <col min="21" max="21" width="7.17188" style="1043" customWidth="1"/>
    <col min="22" max="23" width="5.35156" style="1043" customWidth="1"/>
    <col min="24" max="24" width="8.85156" style="1043" customWidth="1"/>
    <col min="25" max="25" width="8.35156" style="1043" customWidth="1"/>
    <col min="26" max="26" width="7.35156" style="1043" customWidth="1"/>
    <col min="27" max="27" width="18.8516" style="1043" customWidth="1"/>
    <col min="28" max="29" width="11.5" style="1043" customWidth="1"/>
    <col min="30" max="30" width="31.1719" style="1043" customWidth="1"/>
    <col min="31" max="31" width="11.5" style="1043" customWidth="1"/>
    <col min="32" max="32" width="13.1719" style="1043" customWidth="1"/>
    <col min="33" max="34" width="7.5" style="1043" customWidth="1"/>
    <col min="35" max="41" width="11.5" style="1043" customWidth="1"/>
    <col min="42" max="16384" width="10.8516" style="1043" customWidth="1"/>
  </cols>
  <sheetData>
    <row r="1" ht="13.55" customHeight="1">
      <c r="A1" s="466"/>
      <c r="B1" s="467"/>
      <c r="C1" s="413">
        <v>1</v>
      </c>
      <c r="D1" s="413">
        <f>C1+1</f>
        <v>2</v>
      </c>
      <c r="E1" s="103">
        <f>D1+1</f>
        <v>3</v>
      </c>
      <c r="F1" s="103">
        <f>E1+1</f>
        <v>4</v>
      </c>
      <c r="G1" s="103">
        <f>F1+1</f>
        <v>5</v>
      </c>
      <c r="H1" s="103">
        <f>G1+1</f>
        <v>6</v>
      </c>
      <c r="I1" s="103">
        <f>H1+1</f>
        <v>7</v>
      </c>
      <c r="J1" s="103">
        <f>I1+1</f>
        <v>8</v>
      </c>
      <c r="K1" s="103">
        <f>J1+1</f>
        <v>9</v>
      </c>
      <c r="L1" s="103">
        <f>K1+1</f>
        <v>10</v>
      </c>
      <c r="M1" s="468"/>
      <c r="N1" s="468"/>
      <c r="O1" s="468"/>
      <c r="P1" s="468">
        <f>O1+1</f>
        <v>1</v>
      </c>
      <c r="Q1" s="468">
        <f>P1+1</f>
        <v>2</v>
      </c>
      <c r="R1" s="468">
        <f>Q1+1</f>
        <v>3</v>
      </c>
      <c r="S1" s="468">
        <f>R1+1</f>
        <v>4</v>
      </c>
      <c r="T1" s="468">
        <f>S1+1</f>
        <v>5</v>
      </c>
      <c r="U1" s="468">
        <f>T1+1</f>
        <v>6</v>
      </c>
      <c r="V1" s="468">
        <f>U1+1</f>
        <v>7</v>
      </c>
      <c r="W1" s="468">
        <f>V1+1</f>
        <v>8</v>
      </c>
      <c r="X1" s="468">
        <f>W1+1</f>
        <v>9</v>
      </c>
      <c r="Y1" s="468">
        <f>X1+1</f>
        <v>10</v>
      </c>
      <c r="Z1" s="468">
        <f>Y1+1</f>
        <v>11</v>
      </c>
      <c r="AA1" s="468">
        <f>Z1+1</f>
        <v>12</v>
      </c>
      <c r="AB1" s="468">
        <f>AA1+1</f>
        <v>13</v>
      </c>
      <c r="AC1" s="468">
        <f>AB1+1</f>
        <v>14</v>
      </c>
      <c r="AD1" s="468">
        <f>AC1+1</f>
        <v>15</v>
      </c>
      <c r="AE1" s="468">
        <f>AD1+1</f>
        <v>16</v>
      </c>
      <c r="AF1" s="468">
        <f>AE1+1</f>
        <v>17</v>
      </c>
      <c r="AG1" s="468">
        <f>AF1+1</f>
        <v>18</v>
      </c>
      <c r="AH1" s="468">
        <f>AG1+1</f>
        <v>19</v>
      </c>
      <c r="AI1" s="468">
        <f>AH1+1</f>
        <v>20</v>
      </c>
      <c r="AJ1" s="468">
        <f>AI1+1</f>
        <v>21</v>
      </c>
      <c r="AK1" s="468">
        <f>AJ1+1</f>
        <v>22</v>
      </c>
      <c r="AL1" s="468">
        <f>AK1+1</f>
        <v>23</v>
      </c>
      <c r="AM1" s="468">
        <f>AL1+1</f>
        <v>24</v>
      </c>
      <c r="AN1" s="468">
        <f>AM1+1</f>
        <v>25</v>
      </c>
      <c r="AO1" s="468">
        <f>AN1+1</f>
        <v>26</v>
      </c>
    </row>
    <row r="2" ht="21" customHeight="1">
      <c r="A2" s="466"/>
      <c r="B2" s="467"/>
      <c r="C2" t="s" s="469">
        <v>2953</v>
      </c>
      <c r="D2" s="311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</row>
    <row r="3" ht="21" customHeight="1">
      <c r="A3" s="1044"/>
      <c r="B3" t="s" s="1045">
        <v>2954</v>
      </c>
      <c r="C3" s="1046"/>
      <c r="D3" s="15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12"/>
      <c r="AH3" s="12"/>
      <c r="AI3" s="12"/>
      <c r="AJ3" s="12"/>
      <c r="AK3" s="12"/>
      <c r="AL3" s="12"/>
      <c r="AM3" s="12"/>
      <c r="AN3" s="12"/>
      <c r="AO3" s="12"/>
    </row>
    <row r="4" ht="67.5" customHeight="1">
      <c r="A4" t="s" s="1047">
        <v>2955</v>
      </c>
      <c r="B4" t="s" s="1048">
        <v>2956</v>
      </c>
      <c r="C4" t="s" s="1049">
        <v>9</v>
      </c>
      <c r="D4" s="1050"/>
      <c r="E4" t="s" s="1049">
        <v>10</v>
      </c>
      <c r="F4" t="s" s="1051">
        <v>1021</v>
      </c>
      <c r="G4" s="1052"/>
      <c r="H4" s="1052"/>
      <c r="I4" t="s" s="1053">
        <v>1022</v>
      </c>
      <c r="J4" t="s" s="1053">
        <v>16</v>
      </c>
      <c r="K4" t="s" s="1048">
        <v>2880</v>
      </c>
      <c r="L4" t="s" s="1048">
        <v>2957</v>
      </c>
      <c r="M4" t="s" s="1054">
        <v>2958</v>
      </c>
      <c r="N4" t="s" s="1051">
        <v>29</v>
      </c>
      <c r="O4" t="s" s="1048">
        <v>2959</v>
      </c>
      <c r="P4" t="s" s="1048">
        <v>1504</v>
      </c>
      <c r="Q4" t="s" s="1051">
        <v>2960</v>
      </c>
      <c r="R4" t="s" s="1054">
        <v>30</v>
      </c>
      <c r="S4" t="s" s="1048">
        <v>31</v>
      </c>
      <c r="T4" t="s" s="1048">
        <v>32</v>
      </c>
      <c r="U4" t="s" s="1048">
        <v>33</v>
      </c>
      <c r="V4" t="s" s="1048">
        <v>34</v>
      </c>
      <c r="W4" t="s" s="1048">
        <v>2961</v>
      </c>
      <c r="X4" t="s" s="97">
        <v>2962</v>
      </c>
      <c r="Y4" t="s" s="97">
        <v>2963</v>
      </c>
      <c r="Z4" t="s" s="1048">
        <v>2964</v>
      </c>
      <c r="AA4" t="s" s="1048">
        <v>2965</v>
      </c>
      <c r="AB4" t="s" s="1048">
        <v>2966</v>
      </c>
      <c r="AC4" t="s" s="1051">
        <v>1029</v>
      </c>
      <c r="AD4" t="s" s="1048">
        <v>2967</v>
      </c>
      <c r="AE4" t="s" s="193">
        <v>2968</v>
      </c>
      <c r="AF4" t="s" s="1051">
        <v>1504</v>
      </c>
      <c r="AG4" s="57"/>
      <c r="AH4" s="12"/>
      <c r="AI4" s="12"/>
      <c r="AJ4" s="12"/>
      <c r="AK4" s="12"/>
      <c r="AL4" s="12"/>
      <c r="AM4" s="12"/>
      <c r="AN4" s="12"/>
      <c r="AO4" s="12"/>
    </row>
    <row r="5" ht="18" customHeight="1">
      <c r="A5" s="1055">
        <v>1</v>
      </c>
      <c r="B5" s="1056">
        <v>2013</v>
      </c>
      <c r="C5" s="1057">
        <v>13803</v>
      </c>
      <c r="D5" s="1057"/>
      <c r="E5" s="507">
        <v>80686</v>
      </c>
      <c r="F5" t="s" s="767">
        <v>1069</v>
      </c>
      <c r="G5" s="85"/>
      <c r="H5" s="85"/>
      <c r="I5" s="495"/>
      <c r="J5" s="85"/>
      <c r="K5" t="s" s="767">
        <v>1070</v>
      </c>
      <c r="L5" t="s" s="1058">
        <v>52</v>
      </c>
      <c r="M5" s="496"/>
      <c r="N5" s="1059">
        <v>41305</v>
      </c>
      <c r="O5" s="495"/>
      <c r="P5" s="1060"/>
      <c r="Q5" s="495"/>
      <c r="R5" s="496"/>
      <c r="S5" s="1060"/>
      <c r="T5" s="1060"/>
      <c r="U5" s="1060"/>
      <c r="V5" s="1060"/>
      <c r="W5" s="1060"/>
      <c r="X5" s="495"/>
      <c r="Y5" s="495"/>
      <c r="Z5" s="1061"/>
      <c r="AA5" s="1061"/>
      <c r="AB5" s="1061"/>
      <c r="AC5" s="495"/>
      <c r="AD5" s="1060"/>
      <c r="AE5" s="1059"/>
      <c r="AF5" s="1060"/>
      <c r="AG5" s="57"/>
      <c r="AH5" s="12"/>
      <c r="AI5" s="12"/>
      <c r="AJ5" s="12"/>
      <c r="AK5" s="12"/>
      <c r="AL5" s="12"/>
      <c r="AM5" s="12"/>
      <c r="AN5" s="12"/>
      <c r="AO5" s="12"/>
    </row>
    <row r="6" ht="18" customHeight="1">
      <c r="A6" s="1062">
        <f>A5+1</f>
        <v>2</v>
      </c>
      <c r="B6" s="1063">
        <v>2013</v>
      </c>
      <c r="C6" s="1057">
        <v>13820</v>
      </c>
      <c r="D6" s="1057"/>
      <c r="E6" s="507">
        <v>81825</v>
      </c>
      <c r="F6" t="s" s="767">
        <v>1071</v>
      </c>
      <c r="G6" s="85"/>
      <c r="H6" s="85"/>
      <c r="I6" s="495"/>
      <c r="J6" s="85"/>
      <c r="K6" t="s" s="767">
        <v>1070</v>
      </c>
      <c r="L6" t="s" s="1058">
        <v>52</v>
      </c>
      <c r="M6" s="496"/>
      <c r="N6" s="1059">
        <v>41305</v>
      </c>
      <c r="O6" s="495"/>
      <c r="P6" s="1060"/>
      <c r="Q6" s="495"/>
      <c r="R6" s="496"/>
      <c r="S6" s="1060"/>
      <c r="T6" s="1060"/>
      <c r="U6" s="1060"/>
      <c r="V6" s="1060"/>
      <c r="W6" s="1060"/>
      <c r="X6" s="495"/>
      <c r="Y6" s="495"/>
      <c r="Z6" s="1061"/>
      <c r="AA6" s="1061"/>
      <c r="AB6" s="1061"/>
      <c r="AC6" s="495"/>
      <c r="AD6" s="1060"/>
      <c r="AE6" s="1059"/>
      <c r="AF6" s="1060"/>
      <c r="AG6" s="57"/>
      <c r="AH6" s="12"/>
      <c r="AI6" s="12"/>
      <c r="AJ6" s="12"/>
      <c r="AK6" s="12"/>
      <c r="AL6" s="12"/>
      <c r="AM6" s="12"/>
      <c r="AN6" s="12"/>
      <c r="AO6" s="12"/>
    </row>
    <row r="7" ht="18" customHeight="1">
      <c r="A7" s="1062">
        <f>A6+1</f>
        <v>3</v>
      </c>
      <c r="B7" s="1063">
        <v>2013</v>
      </c>
      <c r="C7" s="1057">
        <v>14284</v>
      </c>
      <c r="D7" s="1057"/>
      <c r="E7" s="507">
        <v>80992</v>
      </c>
      <c r="F7" t="s" s="767">
        <v>1072</v>
      </c>
      <c r="G7" s="85"/>
      <c r="H7" s="85"/>
      <c r="I7" s="495"/>
      <c r="J7" s="85"/>
      <c r="K7" t="s" s="767">
        <v>1070</v>
      </c>
      <c r="L7" t="s" s="1058">
        <v>52</v>
      </c>
      <c r="M7" s="496"/>
      <c r="N7" s="1059">
        <v>41305</v>
      </c>
      <c r="O7" s="495"/>
      <c r="P7" s="1060"/>
      <c r="Q7" s="495"/>
      <c r="R7" s="496"/>
      <c r="S7" s="1060"/>
      <c r="T7" s="1060"/>
      <c r="U7" s="1060"/>
      <c r="V7" s="1060"/>
      <c r="W7" s="1060"/>
      <c r="X7" s="495"/>
      <c r="Y7" s="495"/>
      <c r="Z7" s="1061"/>
      <c r="AA7" s="1061"/>
      <c r="AB7" s="1061"/>
      <c r="AC7" s="495"/>
      <c r="AD7" s="1060"/>
      <c r="AE7" s="1059"/>
      <c r="AF7" s="1060"/>
      <c r="AG7" s="57"/>
      <c r="AH7" s="12"/>
      <c r="AI7" s="12"/>
      <c r="AJ7" s="12"/>
      <c r="AK7" s="12"/>
      <c r="AL7" s="12"/>
      <c r="AM7" s="12"/>
      <c r="AN7" s="12"/>
      <c r="AO7" s="12"/>
    </row>
    <row r="8" ht="18" customHeight="1">
      <c r="A8" s="1062">
        <f>A7+1</f>
        <v>4</v>
      </c>
      <c r="B8" s="1063">
        <v>2013</v>
      </c>
      <c r="C8" s="1057">
        <v>14444</v>
      </c>
      <c r="D8" s="1057"/>
      <c r="E8" s="507">
        <v>80796</v>
      </c>
      <c r="F8" t="s" s="767">
        <v>1073</v>
      </c>
      <c r="G8" s="85"/>
      <c r="H8" s="85"/>
      <c r="I8" s="495"/>
      <c r="J8" s="85"/>
      <c r="K8" t="s" s="767">
        <v>1070</v>
      </c>
      <c r="L8" t="s" s="1058">
        <v>52</v>
      </c>
      <c r="M8" s="496"/>
      <c r="N8" s="1059">
        <v>41305</v>
      </c>
      <c r="O8" s="495"/>
      <c r="P8" s="1060"/>
      <c r="Q8" s="495"/>
      <c r="R8" s="496"/>
      <c r="S8" s="1060"/>
      <c r="T8" s="1060"/>
      <c r="U8" s="1060"/>
      <c r="V8" s="1060"/>
      <c r="W8" s="1060"/>
      <c r="X8" s="495"/>
      <c r="Y8" s="495"/>
      <c r="Z8" s="1061"/>
      <c r="AA8" s="1061"/>
      <c r="AB8" s="1061"/>
      <c r="AC8" s="495"/>
      <c r="AD8" s="1060"/>
      <c r="AE8" s="1059"/>
      <c r="AF8" s="1060"/>
      <c r="AG8" s="57"/>
      <c r="AH8" s="12"/>
      <c r="AI8" s="12"/>
      <c r="AJ8" s="12"/>
      <c r="AK8" s="12"/>
      <c r="AL8" s="12"/>
      <c r="AM8" s="12"/>
      <c r="AN8" s="12"/>
      <c r="AO8" s="12"/>
    </row>
    <row r="9" ht="18" customHeight="1">
      <c r="A9" s="1062">
        <f>A8+1</f>
        <v>5</v>
      </c>
      <c r="B9" s="1063">
        <v>2013</v>
      </c>
      <c r="C9" s="1057">
        <v>14197</v>
      </c>
      <c r="D9" s="1057"/>
      <c r="E9" s="507">
        <v>81543</v>
      </c>
      <c r="F9" t="s" s="767">
        <v>1074</v>
      </c>
      <c r="G9" s="85"/>
      <c r="H9" s="85"/>
      <c r="I9" s="495"/>
      <c r="J9" s="85"/>
      <c r="K9" t="s" s="767">
        <v>1070</v>
      </c>
      <c r="L9" t="s" s="1058">
        <v>52</v>
      </c>
      <c r="M9" s="496"/>
      <c r="N9" s="1059">
        <v>41306</v>
      </c>
      <c r="O9" s="495"/>
      <c r="P9" s="1060"/>
      <c r="Q9" s="495"/>
      <c r="R9" s="496"/>
      <c r="S9" s="1060"/>
      <c r="T9" s="1060"/>
      <c r="U9" s="1060"/>
      <c r="V9" s="1060"/>
      <c r="W9" s="1060"/>
      <c r="X9" s="495"/>
      <c r="Y9" s="495"/>
      <c r="Z9" s="1061"/>
      <c r="AA9" s="1061"/>
      <c r="AB9" s="1061"/>
      <c r="AC9" s="495"/>
      <c r="AD9" s="1060"/>
      <c r="AE9" s="1059"/>
      <c r="AF9" s="1060"/>
      <c r="AG9" s="57"/>
      <c r="AH9" s="12"/>
      <c r="AI9" s="12"/>
      <c r="AJ9" s="12"/>
      <c r="AK9" s="12"/>
      <c r="AL9" s="12"/>
      <c r="AM9" s="12"/>
      <c r="AN9" s="12"/>
      <c r="AO9" s="12"/>
    </row>
    <row r="10" ht="18" customHeight="1">
      <c r="A10" s="1062">
        <f>A9+1</f>
        <v>6</v>
      </c>
      <c r="B10" s="1063">
        <v>2013</v>
      </c>
      <c r="C10" s="1057">
        <v>14472</v>
      </c>
      <c r="D10" s="1057"/>
      <c r="E10" s="507">
        <v>81479</v>
      </c>
      <c r="F10" t="s" s="767">
        <v>1075</v>
      </c>
      <c r="G10" s="85"/>
      <c r="H10" s="85"/>
      <c r="I10" s="495"/>
      <c r="J10" s="85"/>
      <c r="K10" t="s" s="767">
        <v>1070</v>
      </c>
      <c r="L10" t="s" s="1058">
        <v>52</v>
      </c>
      <c r="M10" s="496"/>
      <c r="N10" s="1059">
        <v>41306</v>
      </c>
      <c r="O10" s="495"/>
      <c r="P10" s="1060"/>
      <c r="Q10" s="495"/>
      <c r="R10" s="496"/>
      <c r="S10" s="1060"/>
      <c r="T10" s="1060"/>
      <c r="U10" s="1060"/>
      <c r="V10" s="1060"/>
      <c r="W10" s="1060"/>
      <c r="X10" s="495"/>
      <c r="Y10" s="495"/>
      <c r="Z10" s="1061"/>
      <c r="AA10" s="1061"/>
      <c r="AB10" s="1061"/>
      <c r="AC10" s="495"/>
      <c r="AD10" s="1060"/>
      <c r="AE10" s="1059"/>
      <c r="AF10" s="1060"/>
      <c r="AG10" s="57"/>
      <c r="AH10" s="12"/>
      <c r="AI10" s="12"/>
      <c r="AJ10" s="12"/>
      <c r="AK10" s="12"/>
      <c r="AL10" s="12"/>
      <c r="AM10" s="12"/>
      <c r="AN10" s="12"/>
      <c r="AO10" s="12"/>
    </row>
    <row r="11" ht="18" customHeight="1">
      <c r="A11" s="1062">
        <f>A10+1</f>
        <v>7</v>
      </c>
      <c r="B11" s="1063">
        <v>2013</v>
      </c>
      <c r="C11" s="1057">
        <v>13854</v>
      </c>
      <c r="D11" s="1057"/>
      <c r="E11" s="507">
        <v>80538</v>
      </c>
      <c r="F11" t="s" s="767">
        <v>1076</v>
      </c>
      <c r="G11" s="85"/>
      <c r="H11" s="85"/>
      <c r="I11" s="495"/>
      <c r="J11" s="85"/>
      <c r="K11" t="s" s="767">
        <v>1070</v>
      </c>
      <c r="L11" t="s" s="1058">
        <v>52</v>
      </c>
      <c r="M11" s="496"/>
      <c r="N11" s="1059">
        <v>41394</v>
      </c>
      <c r="O11" s="495"/>
      <c r="P11" s="1060"/>
      <c r="Q11" s="495"/>
      <c r="R11" s="496"/>
      <c r="S11" s="1060"/>
      <c r="T11" s="1060"/>
      <c r="U11" s="1060"/>
      <c r="V11" s="1060"/>
      <c r="W11" s="1060"/>
      <c r="X11" s="495"/>
      <c r="Y11" s="495"/>
      <c r="Z11" s="1061"/>
      <c r="AA11" s="1061"/>
      <c r="AB11" s="1061"/>
      <c r="AC11" s="495"/>
      <c r="AD11" s="1060"/>
      <c r="AE11" s="1059"/>
      <c r="AF11" s="1060"/>
      <c r="AG11" s="57"/>
      <c r="AH11" s="12"/>
      <c r="AI11" s="12"/>
      <c r="AJ11" s="12"/>
      <c r="AK11" s="12"/>
      <c r="AL11" s="12"/>
      <c r="AM11" s="12"/>
      <c r="AN11" s="12"/>
      <c r="AO11" s="12"/>
    </row>
    <row r="12" ht="18" customHeight="1">
      <c r="A12" s="1062">
        <f>A11+1</f>
        <v>8</v>
      </c>
      <c r="B12" s="1063">
        <v>2013</v>
      </c>
      <c r="C12" s="1057">
        <v>13866</v>
      </c>
      <c r="D12" s="1057"/>
      <c r="E12" s="507">
        <v>82467</v>
      </c>
      <c r="F12" t="s" s="767">
        <v>1077</v>
      </c>
      <c r="G12" s="85"/>
      <c r="H12" s="85"/>
      <c r="I12" s="495"/>
      <c r="J12" s="85"/>
      <c r="K12" t="s" s="767">
        <v>1070</v>
      </c>
      <c r="L12" t="s" s="1058">
        <v>52</v>
      </c>
      <c r="M12" s="496"/>
      <c r="N12" s="1059">
        <v>41426</v>
      </c>
      <c r="O12" s="495"/>
      <c r="P12" s="1060"/>
      <c r="Q12" s="495"/>
      <c r="R12" s="496"/>
      <c r="S12" s="1060"/>
      <c r="T12" s="1060"/>
      <c r="U12" s="1060"/>
      <c r="V12" s="1060"/>
      <c r="W12" s="1060"/>
      <c r="X12" s="495"/>
      <c r="Y12" s="495"/>
      <c r="Z12" s="1061"/>
      <c r="AA12" s="1061"/>
      <c r="AB12" s="1061"/>
      <c r="AC12" s="495"/>
      <c r="AD12" s="1060"/>
      <c r="AE12" s="1059"/>
      <c r="AF12" s="1060"/>
      <c r="AG12" s="57"/>
      <c r="AH12" s="12"/>
      <c r="AI12" s="12"/>
      <c r="AJ12" s="12"/>
      <c r="AK12" s="12"/>
      <c r="AL12" s="12"/>
      <c r="AM12" s="12"/>
      <c r="AN12" s="12"/>
      <c r="AO12" s="12"/>
    </row>
    <row r="13" ht="18" customHeight="1">
      <c r="A13" s="1062">
        <f>A12+1</f>
        <v>9</v>
      </c>
      <c r="B13" s="1063">
        <v>2013</v>
      </c>
      <c r="C13" s="1057">
        <v>13899</v>
      </c>
      <c r="D13" s="1057"/>
      <c r="E13" s="507">
        <v>85737</v>
      </c>
      <c r="F13" t="s" s="767">
        <v>1078</v>
      </c>
      <c r="G13" s="85"/>
      <c r="H13" s="85"/>
      <c r="I13" s="495"/>
      <c r="J13" s="85"/>
      <c r="K13" t="s" s="767">
        <v>1079</v>
      </c>
      <c r="L13" t="s" s="1058">
        <v>52</v>
      </c>
      <c r="M13" s="496"/>
      <c r="N13" s="1059">
        <v>41451</v>
      </c>
      <c r="O13" s="495"/>
      <c r="P13" s="1060"/>
      <c r="Q13" s="495"/>
      <c r="R13" s="496"/>
      <c r="S13" s="1060"/>
      <c r="T13" s="1060"/>
      <c r="U13" s="1060"/>
      <c r="V13" s="1060"/>
      <c r="W13" s="1060"/>
      <c r="X13" s="495"/>
      <c r="Y13" s="495"/>
      <c r="Z13" s="1061"/>
      <c r="AA13" s="1061"/>
      <c r="AB13" s="1061"/>
      <c r="AC13" s="495"/>
      <c r="AD13" s="1060"/>
      <c r="AE13" s="1059"/>
      <c r="AF13" s="1060"/>
      <c r="AG13" s="57"/>
      <c r="AH13" s="12"/>
      <c r="AI13" s="12"/>
      <c r="AJ13" s="12"/>
      <c r="AK13" s="12"/>
      <c r="AL13" s="12"/>
      <c r="AM13" s="12"/>
      <c r="AN13" s="12"/>
      <c r="AO13" s="12"/>
    </row>
    <row r="14" ht="18" customHeight="1">
      <c r="A14" s="1062">
        <f>A13+1</f>
        <v>10</v>
      </c>
      <c r="B14" s="1063">
        <v>2013</v>
      </c>
      <c r="C14" s="1057">
        <v>14273</v>
      </c>
      <c r="D14" s="1057"/>
      <c r="E14" s="507">
        <v>85521</v>
      </c>
      <c r="F14" t="s" s="767">
        <v>1080</v>
      </c>
      <c r="G14" s="85"/>
      <c r="H14" s="85"/>
      <c r="I14" s="495"/>
      <c r="J14" s="85"/>
      <c r="K14" t="s" s="767">
        <v>1070</v>
      </c>
      <c r="L14" t="s" s="1058">
        <v>70</v>
      </c>
      <c r="M14" s="496"/>
      <c r="N14" s="1059">
        <v>41452</v>
      </c>
      <c r="O14" s="495"/>
      <c r="P14" s="1060"/>
      <c r="Q14" s="495"/>
      <c r="R14" s="496"/>
      <c r="S14" s="1060"/>
      <c r="T14" s="1060"/>
      <c r="U14" s="1060"/>
      <c r="V14" s="1060"/>
      <c r="W14" s="1060"/>
      <c r="X14" s="495"/>
      <c r="Y14" s="495"/>
      <c r="Z14" s="1061"/>
      <c r="AA14" s="1061"/>
      <c r="AB14" s="1061"/>
      <c r="AC14" s="495"/>
      <c r="AD14" s="1060"/>
      <c r="AE14" s="1059"/>
      <c r="AF14" s="1060"/>
      <c r="AG14" s="57"/>
      <c r="AH14" s="12"/>
      <c r="AI14" s="12"/>
      <c r="AJ14" s="12"/>
      <c r="AK14" s="12"/>
      <c r="AL14" s="12"/>
      <c r="AM14" s="12"/>
      <c r="AN14" s="12"/>
      <c r="AO14" s="12"/>
    </row>
    <row r="15" ht="18" customHeight="1">
      <c r="A15" s="1062">
        <f>A14+1</f>
        <v>11</v>
      </c>
      <c r="B15" s="1063">
        <v>2013</v>
      </c>
      <c r="C15" s="1057">
        <v>14304</v>
      </c>
      <c r="D15" s="1057"/>
      <c r="E15" s="507">
        <v>85221</v>
      </c>
      <c r="F15" t="s" s="767">
        <v>1081</v>
      </c>
      <c r="G15" s="85"/>
      <c r="H15" s="85"/>
      <c r="I15" s="495"/>
      <c r="J15" s="85"/>
      <c r="K15" t="s" s="767">
        <v>1070</v>
      </c>
      <c r="L15" t="s" s="1058">
        <v>52</v>
      </c>
      <c r="M15" s="496"/>
      <c r="N15" s="1059">
        <v>41455</v>
      </c>
      <c r="O15" s="495"/>
      <c r="P15" s="1060"/>
      <c r="Q15" s="495"/>
      <c r="R15" s="496"/>
      <c r="S15" s="1060"/>
      <c r="T15" s="1060"/>
      <c r="U15" s="1060"/>
      <c r="V15" s="1060"/>
      <c r="W15" s="1060"/>
      <c r="X15" s="495"/>
      <c r="Y15" s="495"/>
      <c r="Z15" s="1061"/>
      <c r="AA15" s="1061"/>
      <c r="AB15" s="1061"/>
      <c r="AC15" s="495"/>
      <c r="AD15" s="1060"/>
      <c r="AE15" s="1059"/>
      <c r="AF15" s="1060"/>
      <c r="AG15" s="57"/>
      <c r="AH15" s="12"/>
      <c r="AI15" s="12"/>
      <c r="AJ15" s="12"/>
      <c r="AK15" s="12"/>
      <c r="AL15" s="12"/>
      <c r="AM15" s="12"/>
      <c r="AN15" s="12"/>
      <c r="AO15" s="12"/>
    </row>
    <row r="16" ht="18" customHeight="1">
      <c r="A16" s="1062">
        <f>A15+1</f>
        <v>12</v>
      </c>
      <c r="B16" s="1063">
        <v>2013</v>
      </c>
      <c r="C16" s="1057">
        <v>14141</v>
      </c>
      <c r="D16" s="1057"/>
      <c r="E16" s="507">
        <v>93047</v>
      </c>
      <c r="F16" t="s" s="767">
        <v>1082</v>
      </c>
      <c r="G16" s="85"/>
      <c r="H16" s="85"/>
      <c r="I16" s="495"/>
      <c r="J16" s="85"/>
      <c r="K16" t="s" s="767">
        <v>1070</v>
      </c>
      <c r="L16" t="s" s="1058">
        <v>70</v>
      </c>
      <c r="M16" s="496"/>
      <c r="N16" s="1059">
        <v>41482</v>
      </c>
      <c r="O16" s="495"/>
      <c r="P16" s="1060"/>
      <c r="Q16" s="495"/>
      <c r="R16" s="496"/>
      <c r="S16" s="1060"/>
      <c r="T16" s="1060"/>
      <c r="U16" s="1060"/>
      <c r="V16" s="1060"/>
      <c r="W16" s="1060"/>
      <c r="X16" s="495"/>
      <c r="Y16" s="495"/>
      <c r="Z16" s="1061"/>
      <c r="AA16" s="1061"/>
      <c r="AB16" s="1061"/>
      <c r="AC16" s="495"/>
      <c r="AD16" s="1060"/>
      <c r="AE16" s="1059"/>
      <c r="AF16" s="1060"/>
      <c r="AG16" s="57"/>
      <c r="AH16" s="12"/>
      <c r="AI16" s="12"/>
      <c r="AJ16" s="12"/>
      <c r="AK16" s="12"/>
      <c r="AL16" s="12"/>
      <c r="AM16" s="12"/>
      <c r="AN16" s="12"/>
      <c r="AO16" s="12"/>
    </row>
    <row r="17" ht="18" customHeight="1">
      <c r="A17" s="1062">
        <f>A16+1</f>
        <v>13</v>
      </c>
      <c r="B17" s="1063">
        <v>2013</v>
      </c>
      <c r="C17" s="1057">
        <v>14410</v>
      </c>
      <c r="D17" s="1057"/>
      <c r="E17" s="507">
        <v>81541</v>
      </c>
      <c r="F17" t="s" s="767">
        <v>1083</v>
      </c>
      <c r="G17" s="85"/>
      <c r="H17" s="85"/>
      <c r="I17" s="495"/>
      <c r="J17" s="85"/>
      <c r="K17" t="s" s="767">
        <v>1070</v>
      </c>
      <c r="L17" t="s" s="1058">
        <v>52</v>
      </c>
      <c r="M17" s="496"/>
      <c r="N17" s="1059">
        <v>41484</v>
      </c>
      <c r="O17" s="495"/>
      <c r="P17" s="1060"/>
      <c r="Q17" s="495"/>
      <c r="R17" s="496"/>
      <c r="S17" s="1060"/>
      <c r="T17" s="1060"/>
      <c r="U17" s="1060"/>
      <c r="V17" s="1060"/>
      <c r="W17" s="1060"/>
      <c r="X17" s="495"/>
      <c r="Y17" s="495"/>
      <c r="Z17" s="1061"/>
      <c r="AA17" s="1061"/>
      <c r="AB17" s="1061"/>
      <c r="AC17" s="495"/>
      <c r="AD17" s="1060"/>
      <c r="AE17" s="1059"/>
      <c r="AF17" s="1060"/>
      <c r="AG17" s="57"/>
      <c r="AH17" s="12"/>
      <c r="AI17" s="12"/>
      <c r="AJ17" s="12"/>
      <c r="AK17" s="12"/>
      <c r="AL17" s="12"/>
      <c r="AM17" s="12"/>
      <c r="AN17" s="12"/>
      <c r="AO17" s="12"/>
    </row>
    <row r="18" ht="18" customHeight="1">
      <c r="A18" s="1062">
        <f>A17+1</f>
        <v>14</v>
      </c>
      <c r="B18" s="1063">
        <v>2013</v>
      </c>
      <c r="C18" s="1057">
        <v>14356</v>
      </c>
      <c r="D18" s="1057"/>
      <c r="E18" s="507">
        <v>85586</v>
      </c>
      <c r="F18" t="s" s="767">
        <v>1084</v>
      </c>
      <c r="G18" s="85"/>
      <c r="H18" s="85"/>
      <c r="I18" s="495"/>
      <c r="J18" s="85"/>
      <c r="K18" t="s" s="767">
        <v>1079</v>
      </c>
      <c r="L18" t="s" s="1058">
        <v>52</v>
      </c>
      <c r="M18" s="496"/>
      <c r="N18" s="1059">
        <v>41487</v>
      </c>
      <c r="O18" s="495"/>
      <c r="P18" s="1060"/>
      <c r="Q18" s="495"/>
      <c r="R18" s="496"/>
      <c r="S18" s="1060"/>
      <c r="T18" s="1060"/>
      <c r="U18" s="1060"/>
      <c r="V18" s="1060"/>
      <c r="W18" s="1060"/>
      <c r="X18" s="495"/>
      <c r="Y18" s="495"/>
      <c r="Z18" s="1061"/>
      <c r="AA18" s="1061"/>
      <c r="AB18" s="1061"/>
      <c r="AC18" s="495"/>
      <c r="AD18" s="1060"/>
      <c r="AE18" s="1059"/>
      <c r="AF18" s="1060"/>
      <c r="AG18" s="57"/>
      <c r="AH18" s="12"/>
      <c r="AI18" s="12"/>
      <c r="AJ18" s="12"/>
      <c r="AK18" s="12"/>
      <c r="AL18" s="12"/>
      <c r="AM18" s="12"/>
      <c r="AN18" s="12"/>
      <c r="AO18" s="12"/>
    </row>
    <row r="19" ht="18" customHeight="1">
      <c r="A19" s="1062">
        <f>A18+1</f>
        <v>15</v>
      </c>
      <c r="B19" s="1063">
        <v>2013</v>
      </c>
      <c r="C19" s="1057">
        <v>14188</v>
      </c>
      <c r="D19" s="1057"/>
      <c r="E19" s="507">
        <v>85540</v>
      </c>
      <c r="F19" t="s" s="767">
        <v>1085</v>
      </c>
      <c r="G19" s="85"/>
      <c r="H19" s="85"/>
      <c r="I19" s="495"/>
      <c r="J19" s="85"/>
      <c r="K19" t="s" s="767">
        <v>1070</v>
      </c>
      <c r="L19" t="s" s="1058">
        <v>52</v>
      </c>
      <c r="M19" s="496"/>
      <c r="N19" s="1059">
        <v>41517</v>
      </c>
      <c r="O19" s="495"/>
      <c r="P19" s="1060"/>
      <c r="Q19" s="495"/>
      <c r="R19" s="496"/>
      <c r="S19" s="1060"/>
      <c r="T19" s="1060"/>
      <c r="U19" s="1060"/>
      <c r="V19" s="1060"/>
      <c r="W19" s="1060"/>
      <c r="X19" s="495"/>
      <c r="Y19" s="495"/>
      <c r="Z19" s="1061"/>
      <c r="AA19" s="1061"/>
      <c r="AB19" s="1061"/>
      <c r="AC19" s="495"/>
      <c r="AD19" s="1060"/>
      <c r="AE19" s="1059"/>
      <c r="AF19" s="1060"/>
      <c r="AG19" s="57"/>
      <c r="AH19" s="12"/>
      <c r="AI19" s="12"/>
      <c r="AJ19" s="12"/>
      <c r="AK19" s="12"/>
      <c r="AL19" s="12"/>
      <c r="AM19" s="12"/>
      <c r="AN19" s="12"/>
      <c r="AO19" s="12"/>
    </row>
    <row r="20" ht="18" customHeight="1">
      <c r="A20" s="1062">
        <f>A19+1</f>
        <v>16</v>
      </c>
      <c r="B20" s="1063">
        <v>2013</v>
      </c>
      <c r="C20" s="1057">
        <v>14120</v>
      </c>
      <c r="D20" s="1057"/>
      <c r="E20" s="507">
        <v>82337</v>
      </c>
      <c r="F20" t="s" s="767">
        <v>1086</v>
      </c>
      <c r="G20" s="85"/>
      <c r="H20" s="85"/>
      <c r="I20" s="495"/>
      <c r="J20" s="85"/>
      <c r="K20" t="s" s="767">
        <v>1079</v>
      </c>
      <c r="L20" t="s" s="1058">
        <v>52</v>
      </c>
      <c r="M20" s="496"/>
      <c r="N20" s="1059">
        <v>41546</v>
      </c>
      <c r="O20" s="495"/>
      <c r="P20" s="1060"/>
      <c r="Q20" s="495"/>
      <c r="R20" s="496"/>
      <c r="S20" s="1060"/>
      <c r="T20" s="1060"/>
      <c r="U20" s="1060"/>
      <c r="V20" s="1060"/>
      <c r="W20" s="1060"/>
      <c r="X20" s="495"/>
      <c r="Y20" s="495"/>
      <c r="Z20" s="1061"/>
      <c r="AA20" s="1061"/>
      <c r="AB20" s="1061"/>
      <c r="AC20" s="495"/>
      <c r="AD20" s="1060"/>
      <c r="AE20" s="1059"/>
      <c r="AF20" s="1060"/>
      <c r="AG20" s="57"/>
      <c r="AH20" s="12"/>
      <c r="AI20" s="12"/>
      <c r="AJ20" s="12"/>
      <c r="AK20" s="12"/>
      <c r="AL20" s="12"/>
      <c r="AM20" s="12"/>
      <c r="AN20" s="12"/>
      <c r="AO20" s="12"/>
    </row>
    <row r="21" ht="18" customHeight="1">
      <c r="A21" s="1062">
        <f>A20+1</f>
        <v>17</v>
      </c>
      <c r="B21" s="1063">
        <v>2013</v>
      </c>
      <c r="C21" s="1057">
        <v>16209</v>
      </c>
      <c r="D21" s="1057"/>
      <c r="E21" s="507">
        <v>85579</v>
      </c>
      <c r="F21" t="s" s="767">
        <v>1087</v>
      </c>
      <c r="G21" s="85"/>
      <c r="H21" s="85"/>
      <c r="I21" s="495"/>
      <c r="J21" s="85"/>
      <c r="K21" t="s" s="767">
        <v>1079</v>
      </c>
      <c r="L21" t="s" s="1058">
        <v>70</v>
      </c>
      <c r="M21" s="496"/>
      <c r="N21" s="1059">
        <v>41547</v>
      </c>
      <c r="O21" s="495"/>
      <c r="P21" s="1060"/>
      <c r="Q21" s="495"/>
      <c r="R21" s="496"/>
      <c r="S21" s="1060"/>
      <c r="T21" s="1060"/>
      <c r="U21" s="1060"/>
      <c r="V21" s="1060"/>
      <c r="W21" s="1060"/>
      <c r="X21" s="495"/>
      <c r="Y21" s="495"/>
      <c r="Z21" s="1061"/>
      <c r="AA21" s="1061"/>
      <c r="AB21" s="1061"/>
      <c r="AC21" s="495"/>
      <c r="AD21" s="1060"/>
      <c r="AE21" s="1059"/>
      <c r="AF21" s="1060"/>
      <c r="AG21" s="57"/>
      <c r="AH21" s="12"/>
      <c r="AI21" s="12"/>
      <c r="AJ21" s="12"/>
      <c r="AK21" s="12"/>
      <c r="AL21" s="12"/>
      <c r="AM21" s="12"/>
      <c r="AN21" s="12"/>
      <c r="AO21" s="12"/>
    </row>
    <row r="22" ht="18" customHeight="1">
      <c r="A22" s="1062">
        <f>A21+1</f>
        <v>18</v>
      </c>
      <c r="B22" s="1063">
        <v>2013</v>
      </c>
      <c r="C22" s="1057">
        <v>15576</v>
      </c>
      <c r="D22" s="1057"/>
      <c r="E22" s="507">
        <v>80796</v>
      </c>
      <c r="F22" t="s" s="767">
        <v>1088</v>
      </c>
      <c r="G22" s="85"/>
      <c r="H22" s="85"/>
      <c r="I22" s="495"/>
      <c r="J22" s="85"/>
      <c r="K22" t="s" s="767">
        <v>1070</v>
      </c>
      <c r="L22" t="s" s="1058">
        <v>70</v>
      </c>
      <c r="M22" s="496"/>
      <c r="N22" s="1059">
        <v>41548</v>
      </c>
      <c r="O22" s="495"/>
      <c r="P22" s="1060"/>
      <c r="Q22" s="495"/>
      <c r="R22" s="496"/>
      <c r="S22" s="1060"/>
      <c r="T22" s="1060"/>
      <c r="U22" s="1060"/>
      <c r="V22" s="1060"/>
      <c r="W22" s="1060"/>
      <c r="X22" s="495"/>
      <c r="Y22" s="495"/>
      <c r="Z22" s="1061"/>
      <c r="AA22" s="1061"/>
      <c r="AB22" s="1061"/>
      <c r="AC22" s="495"/>
      <c r="AD22" s="1060"/>
      <c r="AE22" s="1059"/>
      <c r="AF22" s="1060"/>
      <c r="AG22" s="57"/>
      <c r="AH22" s="12"/>
      <c r="AI22" s="12"/>
      <c r="AJ22" s="12"/>
      <c r="AK22" s="12"/>
      <c r="AL22" s="12"/>
      <c r="AM22" s="12"/>
      <c r="AN22" s="12"/>
      <c r="AO22" s="12"/>
    </row>
    <row r="23" ht="18" customHeight="1">
      <c r="A23" s="1062">
        <f>A22+1</f>
        <v>19</v>
      </c>
      <c r="B23" s="1063">
        <v>2013</v>
      </c>
      <c r="C23" s="1057">
        <v>13867</v>
      </c>
      <c r="D23" s="1057"/>
      <c r="E23" s="507">
        <v>80807</v>
      </c>
      <c r="F23" t="s" s="767">
        <v>1089</v>
      </c>
      <c r="G23" s="85"/>
      <c r="H23" s="85"/>
      <c r="I23" s="495"/>
      <c r="J23" s="85"/>
      <c r="K23" t="s" s="767">
        <v>1070</v>
      </c>
      <c r="L23" t="s" s="1058">
        <v>52</v>
      </c>
      <c r="M23" s="496"/>
      <c r="N23" s="1059">
        <v>41578</v>
      </c>
      <c r="O23" s="495"/>
      <c r="P23" s="1060"/>
      <c r="Q23" s="495"/>
      <c r="R23" s="496"/>
      <c r="S23" s="1060"/>
      <c r="T23" s="1060"/>
      <c r="U23" s="1060"/>
      <c r="V23" s="1060"/>
      <c r="W23" s="1060"/>
      <c r="X23" s="495"/>
      <c r="Y23" s="495"/>
      <c r="Z23" s="1061"/>
      <c r="AA23" s="1061"/>
      <c r="AB23" s="1061"/>
      <c r="AC23" s="495"/>
      <c r="AD23" s="1060"/>
      <c r="AE23" s="1059"/>
      <c r="AF23" s="1060"/>
      <c r="AG23" s="57"/>
      <c r="AH23" s="12"/>
      <c r="AI23" s="12"/>
      <c r="AJ23" s="12"/>
      <c r="AK23" s="12"/>
      <c r="AL23" s="12"/>
      <c r="AM23" s="12"/>
      <c r="AN23" s="12"/>
      <c r="AO23" s="12"/>
    </row>
    <row r="24" ht="18" customHeight="1">
      <c r="A24" s="1062">
        <f>A23+1</f>
        <v>20</v>
      </c>
      <c r="B24" s="1063">
        <v>2013</v>
      </c>
      <c r="C24" s="1057">
        <v>14178</v>
      </c>
      <c r="D24" s="1057"/>
      <c r="E24" s="507">
        <v>82418</v>
      </c>
      <c r="F24" t="s" s="767">
        <v>1090</v>
      </c>
      <c r="G24" s="85"/>
      <c r="H24" s="85"/>
      <c r="I24" s="495"/>
      <c r="J24" s="85"/>
      <c r="K24" t="s" s="767">
        <v>1070</v>
      </c>
      <c r="L24" t="s" s="1058">
        <v>70</v>
      </c>
      <c r="M24" s="496"/>
      <c r="N24" s="1059">
        <v>41598</v>
      </c>
      <c r="O24" s="495"/>
      <c r="P24" s="1060"/>
      <c r="Q24" s="495"/>
      <c r="R24" s="496"/>
      <c r="S24" t="s" s="1058">
        <v>64</v>
      </c>
      <c r="T24" s="1060"/>
      <c r="U24" s="1060"/>
      <c r="V24" s="1060"/>
      <c r="W24" s="1060"/>
      <c r="X24" s="495"/>
      <c r="Y24" s="495"/>
      <c r="Z24" s="1061"/>
      <c r="AA24" s="1061"/>
      <c r="AB24" s="1061"/>
      <c r="AC24" s="495"/>
      <c r="AD24" s="1060"/>
      <c r="AE24" s="1059"/>
      <c r="AF24" s="1060"/>
      <c r="AG24" s="57"/>
      <c r="AH24" s="12"/>
      <c r="AI24" s="12"/>
      <c r="AJ24" s="12"/>
      <c r="AK24" s="12"/>
      <c r="AL24" s="12"/>
      <c r="AM24" s="12"/>
      <c r="AN24" s="12"/>
      <c r="AO24" s="12"/>
    </row>
    <row r="25" ht="18" customHeight="1">
      <c r="A25" s="1062">
        <f>A24+1</f>
        <v>21</v>
      </c>
      <c r="B25" s="1064">
        <v>2013</v>
      </c>
      <c r="C25" s="1065">
        <v>13878</v>
      </c>
      <c r="D25" s="1065"/>
      <c r="E25" s="1066">
        <v>80992</v>
      </c>
      <c r="F25" t="s" s="1067">
        <v>1091</v>
      </c>
      <c r="G25" s="1068"/>
      <c r="H25" s="1068"/>
      <c r="I25" s="1069"/>
      <c r="J25" s="1068"/>
      <c r="K25" t="s" s="1067">
        <v>1070</v>
      </c>
      <c r="L25" t="s" s="1070">
        <v>70</v>
      </c>
      <c r="M25" s="1071"/>
      <c r="N25" s="1072">
        <v>41639</v>
      </c>
      <c r="O25" s="1069"/>
      <c r="P25" s="1073"/>
      <c r="Q25" s="1069"/>
      <c r="R25" s="1071"/>
      <c r="S25" t="s" s="1070">
        <v>64</v>
      </c>
      <c r="T25" s="1073"/>
      <c r="U25" s="1073"/>
      <c r="V25" s="1073"/>
      <c r="W25" s="1073"/>
      <c r="X25" s="1069"/>
      <c r="Y25" s="1069"/>
      <c r="Z25" s="1074"/>
      <c r="AA25" s="1074"/>
      <c r="AB25" s="1074"/>
      <c r="AC25" s="1069"/>
      <c r="AD25" s="1073"/>
      <c r="AE25" s="1072"/>
      <c r="AF25" s="1073"/>
      <c r="AG25" s="57"/>
      <c r="AH25" s="12"/>
      <c r="AI25" s="12"/>
      <c r="AJ25" s="12"/>
      <c r="AK25" s="12"/>
      <c r="AL25" s="12"/>
      <c r="AM25" s="12"/>
      <c r="AN25" s="12"/>
      <c r="AO25" s="12"/>
    </row>
    <row r="26" ht="18" customHeight="1">
      <c r="A26" s="1062">
        <v>1</v>
      </c>
      <c r="B26" s="1075">
        <v>2014</v>
      </c>
      <c r="C26" s="1076">
        <v>14161</v>
      </c>
      <c r="D26" s="1076"/>
      <c r="E26" s="1077">
        <v>85622</v>
      </c>
      <c r="F26" t="s" s="1078">
        <v>1120</v>
      </c>
      <c r="G26" s="1079"/>
      <c r="H26" s="1079"/>
      <c r="I26" s="1080">
        <v>3</v>
      </c>
      <c r="J26" t="s" s="1078">
        <v>1067</v>
      </c>
      <c r="K26" t="s" s="1078">
        <v>1070</v>
      </c>
      <c r="L26" t="s" s="1081">
        <v>70</v>
      </c>
      <c r="M26" s="1082"/>
      <c r="N26" s="1083">
        <v>41644</v>
      </c>
      <c r="O26" s="1084"/>
      <c r="P26" s="1085"/>
      <c r="Q26" s="1084"/>
      <c r="R26" s="1082"/>
      <c r="S26" t="s" s="1081">
        <v>64</v>
      </c>
      <c r="T26" s="1085"/>
      <c r="U26" s="1085"/>
      <c r="V26" s="1085"/>
      <c r="W26" s="1085"/>
      <c r="X26" s="1084"/>
      <c r="Y26" s="1084"/>
      <c r="Z26" s="1086"/>
      <c r="AA26" s="1086"/>
      <c r="AB26" s="1086"/>
      <c r="AC26" t="s" s="1087">
        <v>2969</v>
      </c>
      <c r="AD26" s="1085"/>
      <c r="AE26" s="1083"/>
      <c r="AF26" s="1085"/>
      <c r="AG26" s="57"/>
      <c r="AH26" s="12"/>
      <c r="AI26" s="12"/>
      <c r="AJ26" s="12"/>
      <c r="AK26" s="12"/>
      <c r="AL26" s="12"/>
      <c r="AM26" s="12"/>
      <c r="AN26" s="12"/>
      <c r="AO26" s="12"/>
    </row>
    <row r="27" ht="18" customHeight="1">
      <c r="A27" s="1062">
        <f>A26+1</f>
        <v>2</v>
      </c>
      <c r="B27" s="1063">
        <v>2014</v>
      </c>
      <c r="C27" s="1057">
        <v>14172</v>
      </c>
      <c r="D27" s="1057"/>
      <c r="E27" s="507">
        <v>85635</v>
      </c>
      <c r="F27" t="s" s="767">
        <v>1121</v>
      </c>
      <c r="G27" s="85"/>
      <c r="H27" s="85"/>
      <c r="I27" s="495"/>
      <c r="J27" s="85"/>
      <c r="K27" t="s" s="767">
        <v>1070</v>
      </c>
      <c r="L27" t="s" s="1058">
        <v>70</v>
      </c>
      <c r="M27" s="496"/>
      <c r="N27" s="1059">
        <v>41644</v>
      </c>
      <c r="O27" s="495"/>
      <c r="P27" s="1060"/>
      <c r="Q27" s="495"/>
      <c r="R27" s="496"/>
      <c r="S27" t="s" s="1058">
        <v>64</v>
      </c>
      <c r="T27" s="1060"/>
      <c r="U27" s="1060"/>
      <c r="V27" s="1060"/>
      <c r="W27" s="1060"/>
      <c r="X27" s="495"/>
      <c r="Y27" s="495"/>
      <c r="Z27" s="1061"/>
      <c r="AA27" s="1061"/>
      <c r="AB27" s="1061"/>
      <c r="AC27" s="495"/>
      <c r="AD27" s="1060"/>
      <c r="AE27" s="1059"/>
      <c r="AF27" s="1060"/>
      <c r="AG27" s="57"/>
      <c r="AH27" s="12"/>
      <c r="AI27" s="12"/>
      <c r="AJ27" s="12"/>
      <c r="AK27" s="12"/>
      <c r="AL27" s="12"/>
      <c r="AM27" s="12"/>
      <c r="AN27" s="12"/>
      <c r="AO27" s="12"/>
    </row>
    <row r="28" ht="18" customHeight="1">
      <c r="A28" s="1062">
        <f>A27+1</f>
        <v>3</v>
      </c>
      <c r="B28" s="1063">
        <v>2014</v>
      </c>
      <c r="C28" s="1057">
        <v>14285</v>
      </c>
      <c r="D28" s="1057"/>
      <c r="E28" s="507">
        <v>80933</v>
      </c>
      <c r="F28" t="s" s="767">
        <v>1122</v>
      </c>
      <c r="G28" s="85"/>
      <c r="H28" s="85"/>
      <c r="I28" s="495"/>
      <c r="J28" s="85"/>
      <c r="K28" t="s" s="767">
        <v>1070</v>
      </c>
      <c r="L28" t="s" s="1058">
        <v>70</v>
      </c>
      <c r="M28" s="496"/>
      <c r="N28" s="1059">
        <v>41644</v>
      </c>
      <c r="O28" s="495"/>
      <c r="P28" s="1060"/>
      <c r="Q28" s="495"/>
      <c r="R28" s="496"/>
      <c r="S28" t="s" s="1058">
        <v>64</v>
      </c>
      <c r="T28" s="1060"/>
      <c r="U28" s="1060"/>
      <c r="V28" s="1060"/>
      <c r="W28" s="1060"/>
      <c r="X28" s="495"/>
      <c r="Y28" s="495"/>
      <c r="Z28" s="1061"/>
      <c r="AA28" s="1061"/>
      <c r="AB28" s="1061"/>
      <c r="AC28" s="495"/>
      <c r="AD28" s="1060"/>
      <c r="AE28" s="1059"/>
      <c r="AF28" s="1060"/>
      <c r="AG28" s="57"/>
      <c r="AH28" s="12"/>
      <c r="AI28" s="12"/>
      <c r="AJ28" s="12"/>
      <c r="AK28" s="12"/>
      <c r="AL28" s="12"/>
      <c r="AM28" s="12"/>
      <c r="AN28" s="12"/>
      <c r="AO28" s="12"/>
    </row>
    <row r="29" ht="18" customHeight="1">
      <c r="A29" s="1062">
        <f>A28+1</f>
        <v>4</v>
      </c>
      <c r="B29" s="1063">
        <v>2014</v>
      </c>
      <c r="C29" s="1057">
        <v>16713</v>
      </c>
      <c r="D29" s="1057"/>
      <c r="E29" s="507">
        <v>81545</v>
      </c>
      <c r="F29" t="s" s="767">
        <v>1123</v>
      </c>
      <c r="G29" s="85"/>
      <c r="H29" s="85"/>
      <c r="I29" s="488">
        <v>5</v>
      </c>
      <c r="J29" t="s" s="767">
        <v>1114</v>
      </c>
      <c r="K29" t="s" s="767">
        <v>1079</v>
      </c>
      <c r="L29" t="s" s="1058">
        <v>70</v>
      </c>
      <c r="M29" s="496"/>
      <c r="N29" s="1059">
        <v>41692</v>
      </c>
      <c r="O29" s="495"/>
      <c r="P29" s="1060"/>
      <c r="Q29" s="495"/>
      <c r="R29" s="496"/>
      <c r="S29" t="s" s="1058">
        <v>64</v>
      </c>
      <c r="T29" s="1060"/>
      <c r="U29" s="1060"/>
      <c r="V29" s="1060"/>
      <c r="W29" s="1060"/>
      <c r="X29" s="495"/>
      <c r="Y29" s="495"/>
      <c r="Z29" s="1061"/>
      <c r="AA29" s="1061"/>
      <c r="AB29" s="1061"/>
      <c r="AC29" t="s" s="1088">
        <v>2970</v>
      </c>
      <c r="AD29" s="1060"/>
      <c r="AE29" s="1059"/>
      <c r="AF29" s="1060"/>
      <c r="AG29" s="57"/>
      <c r="AH29" s="12"/>
      <c r="AI29" s="12"/>
      <c r="AJ29" s="12"/>
      <c r="AK29" s="12"/>
      <c r="AL29" s="12"/>
      <c r="AM29" s="12"/>
      <c r="AN29" s="12"/>
      <c r="AO29" s="12"/>
    </row>
    <row r="30" ht="18" customHeight="1">
      <c r="A30" s="1062">
        <f>A29+1</f>
        <v>5</v>
      </c>
      <c r="B30" s="1063">
        <v>2014</v>
      </c>
      <c r="C30" s="1057">
        <v>14383</v>
      </c>
      <c r="D30" s="1057"/>
      <c r="E30" s="507">
        <v>85435</v>
      </c>
      <c r="F30" t="s" s="767">
        <v>1124</v>
      </c>
      <c r="G30" s="767"/>
      <c r="H30" s="767"/>
      <c r="I30" s="488">
        <v>4</v>
      </c>
      <c r="J30" t="s" s="767">
        <v>166</v>
      </c>
      <c r="K30" t="s" s="767">
        <v>1070</v>
      </c>
      <c r="L30" t="s" s="1058">
        <v>52</v>
      </c>
      <c r="M30" s="496"/>
      <c r="N30" s="1059">
        <v>41730</v>
      </c>
      <c r="O30" s="1088"/>
      <c r="P30" s="1058"/>
      <c r="Q30" s="1088"/>
      <c r="R30" s="496"/>
      <c r="S30" t="s" s="1058">
        <v>64</v>
      </c>
      <c r="T30" t="s" s="1058">
        <v>64</v>
      </c>
      <c r="U30" s="1060"/>
      <c r="V30" s="1060"/>
      <c r="W30" s="1060"/>
      <c r="X30" s="495"/>
      <c r="Y30" s="495"/>
      <c r="Z30" s="1061"/>
      <c r="AA30" s="1061"/>
      <c r="AB30" s="1061"/>
      <c r="AC30" t="s" s="1088">
        <v>2971</v>
      </c>
      <c r="AD30" s="1060"/>
      <c r="AE30" s="1059"/>
      <c r="AF30" s="1058"/>
      <c r="AG30" s="57"/>
      <c r="AH30" s="12"/>
      <c r="AI30" s="12"/>
      <c r="AJ30" s="12"/>
      <c r="AK30" s="12"/>
      <c r="AL30" s="12"/>
      <c r="AM30" s="12"/>
      <c r="AN30" s="12"/>
      <c r="AO30" s="12"/>
    </row>
    <row r="31" ht="18" customHeight="1">
      <c r="A31" s="1062">
        <f>A30+1</f>
        <v>6</v>
      </c>
      <c r="B31" s="1063">
        <v>2014</v>
      </c>
      <c r="C31" s="1089">
        <v>14464</v>
      </c>
      <c r="D31" s="1090"/>
      <c r="E31" s="507">
        <v>80337</v>
      </c>
      <c r="F31" t="s" s="489">
        <v>2972</v>
      </c>
      <c r="G31" s="496"/>
      <c r="H31" s="496"/>
      <c r="I31" s="488">
        <v>3</v>
      </c>
      <c r="J31" t="s" s="767">
        <v>1067</v>
      </c>
      <c r="K31" t="s" s="489">
        <v>1070</v>
      </c>
      <c r="L31" t="s" s="1058">
        <v>1126</v>
      </c>
      <c r="M31" s="496"/>
      <c r="N31" s="1059">
        <v>41760</v>
      </c>
      <c r="O31" s="488">
        <v>436039</v>
      </c>
      <c r="P31" t="s" s="1058">
        <v>1504</v>
      </c>
      <c r="Q31" t="s" s="1088">
        <v>2973</v>
      </c>
      <c r="R31" s="496"/>
      <c r="S31" t="s" s="1058">
        <v>64</v>
      </c>
      <c r="T31" t="s" s="1058">
        <v>64</v>
      </c>
      <c r="U31" s="495"/>
      <c r="V31" s="495"/>
      <c r="W31" s="495"/>
      <c r="X31" t="s" s="1088">
        <v>2974</v>
      </c>
      <c r="Y31" s="495"/>
      <c r="Z31" s="85"/>
      <c r="AA31" s="85"/>
      <c r="AB31" s="85"/>
      <c r="AC31" t="s" s="1088">
        <v>2975</v>
      </c>
      <c r="AD31" s="1060"/>
      <c r="AE31" s="1088"/>
      <c r="AF31" s="1058"/>
      <c r="AG31" s="57"/>
      <c r="AH31" s="12"/>
      <c r="AI31" s="12"/>
      <c r="AJ31" s="12"/>
      <c r="AK31" s="12"/>
      <c r="AL31" s="12"/>
      <c r="AM31" s="12"/>
      <c r="AN31" s="12"/>
      <c r="AO31" s="12"/>
    </row>
    <row r="32" ht="18" customHeight="1">
      <c r="A32" s="1062">
        <f>A31+1</f>
        <v>7</v>
      </c>
      <c r="B32" s="1063">
        <v>2014</v>
      </c>
      <c r="C32" s="1057">
        <v>14124</v>
      </c>
      <c r="D32" s="1057"/>
      <c r="E32" s="507">
        <v>80634</v>
      </c>
      <c r="F32" t="s" s="767">
        <v>1127</v>
      </c>
      <c r="G32" s="85"/>
      <c r="H32" s="85"/>
      <c r="I32" s="488">
        <v>5</v>
      </c>
      <c r="J32" t="s" s="767">
        <v>1114</v>
      </c>
      <c r="K32" t="s" s="767">
        <v>1070</v>
      </c>
      <c r="L32" t="s" s="1058">
        <v>70</v>
      </c>
      <c r="M32" s="496"/>
      <c r="N32" s="1059">
        <v>41790</v>
      </c>
      <c r="O32" s="488">
        <v>382143</v>
      </c>
      <c r="P32" s="1060"/>
      <c r="Q32" t="s" s="1088">
        <v>2976</v>
      </c>
      <c r="R32" s="496"/>
      <c r="S32" t="s" s="1058">
        <v>64</v>
      </c>
      <c r="T32" s="1060"/>
      <c r="U32" s="1060"/>
      <c r="V32" s="1060"/>
      <c r="W32" s="1060"/>
      <c r="X32" t="s" s="1088">
        <v>2974</v>
      </c>
      <c r="Y32" s="495"/>
      <c r="Z32" s="1061"/>
      <c r="AA32" s="1061"/>
      <c r="AB32" s="1061"/>
      <c r="AC32" t="s" s="1088">
        <v>2977</v>
      </c>
      <c r="AD32" s="1060"/>
      <c r="AE32" s="1059"/>
      <c r="AF32" s="1058"/>
      <c r="AG32" s="57"/>
      <c r="AH32" s="12"/>
      <c r="AI32" s="12"/>
      <c r="AJ32" s="12"/>
      <c r="AK32" s="12"/>
      <c r="AL32" s="12"/>
      <c r="AM32" s="12"/>
      <c r="AN32" s="12"/>
      <c r="AO32" s="12"/>
    </row>
    <row r="33" ht="18" customHeight="1">
      <c r="A33" s="1062">
        <f>A32+1</f>
        <v>8</v>
      </c>
      <c r="B33" s="1063">
        <v>2014</v>
      </c>
      <c r="C33" s="1057">
        <v>14169</v>
      </c>
      <c r="D33" s="1057"/>
      <c r="E33" s="507">
        <v>80637</v>
      </c>
      <c r="F33" t="s" s="767">
        <v>1128</v>
      </c>
      <c r="G33" s="85"/>
      <c r="H33" s="85"/>
      <c r="I33" s="488">
        <v>4</v>
      </c>
      <c r="J33" t="s" s="767">
        <v>166</v>
      </c>
      <c r="K33" t="s" s="767">
        <v>1070</v>
      </c>
      <c r="L33" t="s" s="1058">
        <v>52</v>
      </c>
      <c r="M33" s="496"/>
      <c r="N33" s="1059">
        <v>41942</v>
      </c>
      <c r="O33" s="488">
        <v>435967</v>
      </c>
      <c r="P33" t="s" s="1058">
        <v>1504</v>
      </c>
      <c r="Q33" t="s" s="1088">
        <v>2973</v>
      </c>
      <c r="R33" s="496"/>
      <c r="S33" t="s" s="1058">
        <v>64</v>
      </c>
      <c r="T33" s="1060"/>
      <c r="U33" s="1060"/>
      <c r="V33" s="1060"/>
      <c r="W33" s="1060"/>
      <c r="X33" t="s" s="1088">
        <v>2978</v>
      </c>
      <c r="Y33" s="495"/>
      <c r="Z33" s="1061"/>
      <c r="AA33" s="1061"/>
      <c r="AB33" s="1061"/>
      <c r="AC33" t="s" s="1088">
        <v>2979</v>
      </c>
      <c r="AD33" s="1060"/>
      <c r="AE33" s="1059"/>
      <c r="AF33" t="s" s="1058">
        <v>1504</v>
      </c>
      <c r="AG33" s="57"/>
      <c r="AH33" s="12"/>
      <c r="AI33" s="12"/>
      <c r="AJ33" s="12"/>
      <c r="AK33" s="12"/>
      <c r="AL33" s="12"/>
      <c r="AM33" s="12"/>
      <c r="AN33" s="12"/>
      <c r="AO33" s="12"/>
    </row>
    <row r="34" ht="18" customHeight="1">
      <c r="A34" s="1062">
        <f>A33+1</f>
        <v>9</v>
      </c>
      <c r="B34" s="1063">
        <v>2014</v>
      </c>
      <c r="C34" s="1057">
        <v>14339</v>
      </c>
      <c r="D34" s="1057"/>
      <c r="E34" s="507">
        <v>86825</v>
      </c>
      <c r="F34" t="s" s="767">
        <v>1129</v>
      </c>
      <c r="G34" s="85"/>
      <c r="H34" s="85"/>
      <c r="I34" s="488">
        <v>2</v>
      </c>
      <c r="J34" t="s" s="767">
        <v>1117</v>
      </c>
      <c r="K34" t="s" s="767">
        <v>1070</v>
      </c>
      <c r="L34" t="s" s="1058">
        <v>70</v>
      </c>
      <c r="M34" s="496"/>
      <c r="N34" s="1059">
        <v>41944</v>
      </c>
      <c r="O34" s="488">
        <v>317602</v>
      </c>
      <c r="P34" s="1060"/>
      <c r="Q34" t="s" s="1088">
        <v>2976</v>
      </c>
      <c r="R34" s="496"/>
      <c r="S34" t="s" s="1058">
        <v>64</v>
      </c>
      <c r="T34" t="s" s="1058">
        <v>64</v>
      </c>
      <c r="U34" s="1060"/>
      <c r="V34" s="1060"/>
      <c r="W34" s="1060"/>
      <c r="X34" t="s" s="1088">
        <v>2980</v>
      </c>
      <c r="Y34" s="495"/>
      <c r="Z34" s="1061"/>
      <c r="AA34" s="1061"/>
      <c r="AB34" s="1061"/>
      <c r="AC34" t="s" s="1088">
        <v>2981</v>
      </c>
      <c r="AD34" s="1060"/>
      <c r="AE34" s="1059"/>
      <c r="AF34" s="1058"/>
      <c r="AG34" s="57"/>
      <c r="AH34" s="12"/>
      <c r="AI34" s="12"/>
      <c r="AJ34" s="12"/>
      <c r="AK34" s="12"/>
      <c r="AL34" s="12"/>
      <c r="AM34" s="12"/>
      <c r="AN34" s="12"/>
      <c r="AO34" s="12"/>
    </row>
    <row r="35" ht="18" customHeight="1">
      <c r="A35" s="1062">
        <f>A34+1</f>
        <v>10</v>
      </c>
      <c r="B35" s="1063">
        <v>2014</v>
      </c>
      <c r="C35" s="1057">
        <v>14413</v>
      </c>
      <c r="D35" s="1057"/>
      <c r="E35" s="507">
        <v>81376</v>
      </c>
      <c r="F35" t="s" s="767">
        <v>1130</v>
      </c>
      <c r="G35" s="85"/>
      <c r="H35" s="85"/>
      <c r="I35" s="488">
        <v>1</v>
      </c>
      <c r="J35" t="s" s="767">
        <v>50</v>
      </c>
      <c r="K35" t="s" s="767">
        <v>1070</v>
      </c>
      <c r="L35" t="s" s="1058">
        <v>70</v>
      </c>
      <c r="M35" s="496"/>
      <c r="N35" s="1059">
        <v>41959</v>
      </c>
      <c r="O35" s="488">
        <v>417378</v>
      </c>
      <c r="P35" s="1060"/>
      <c r="Q35" t="s" s="1088">
        <v>2976</v>
      </c>
      <c r="R35" s="496"/>
      <c r="S35" t="s" s="1058">
        <v>64</v>
      </c>
      <c r="T35" s="1060"/>
      <c r="U35" s="1060"/>
      <c r="V35" s="1060"/>
      <c r="W35" s="1060"/>
      <c r="X35" t="s" s="1088">
        <v>2974</v>
      </c>
      <c r="Y35" s="495"/>
      <c r="Z35" s="1061"/>
      <c r="AA35" s="1061"/>
      <c r="AB35" s="1061"/>
      <c r="AC35" t="s" s="1088">
        <v>2982</v>
      </c>
      <c r="AD35" s="1060"/>
      <c r="AE35" s="1059"/>
      <c r="AF35" s="1058"/>
      <c r="AG35" s="57"/>
      <c r="AH35" s="12"/>
      <c r="AI35" s="12"/>
      <c r="AJ35" s="12"/>
      <c r="AK35" s="12"/>
      <c r="AL35" s="12"/>
      <c r="AM35" s="12"/>
      <c r="AN35" s="12"/>
      <c r="AO35" s="12"/>
    </row>
    <row r="36" ht="18" customHeight="1">
      <c r="A36" s="1062">
        <f>A35+1</f>
        <v>11</v>
      </c>
      <c r="B36" s="1064">
        <v>2014</v>
      </c>
      <c r="C36" s="1065">
        <v>13858</v>
      </c>
      <c r="D36" s="1065"/>
      <c r="E36" s="1066">
        <v>93049</v>
      </c>
      <c r="F36" t="s" s="1067">
        <v>1131</v>
      </c>
      <c r="G36" s="1068"/>
      <c r="H36" s="1068"/>
      <c r="I36" s="1091">
        <v>7</v>
      </c>
      <c r="J36" t="s" s="1067">
        <v>1132</v>
      </c>
      <c r="K36" t="s" s="1067">
        <v>1079</v>
      </c>
      <c r="L36" t="s" s="1070">
        <v>52</v>
      </c>
      <c r="M36" t="s" s="1092">
        <v>2983</v>
      </c>
      <c r="N36" s="1072">
        <v>42000</v>
      </c>
      <c r="O36" s="1091">
        <v>435357</v>
      </c>
      <c r="P36" s="1073"/>
      <c r="Q36" t="s" s="1093">
        <v>2984</v>
      </c>
      <c r="R36" s="1071"/>
      <c r="S36" t="s" s="1070">
        <v>64</v>
      </c>
      <c r="T36" s="1073"/>
      <c r="U36" s="1073"/>
      <c r="V36" s="1073"/>
      <c r="W36" s="1073"/>
      <c r="X36" t="s" s="1093">
        <v>2974</v>
      </c>
      <c r="Y36" s="1069"/>
      <c r="Z36" s="1074"/>
      <c r="AA36" s="1074"/>
      <c r="AB36" s="1074"/>
      <c r="AC36" t="s" s="1093">
        <v>2985</v>
      </c>
      <c r="AD36" s="1073"/>
      <c r="AE36" s="1072"/>
      <c r="AF36" s="1070"/>
      <c r="AG36" s="57"/>
      <c r="AH36" s="12"/>
      <c r="AI36" s="12"/>
      <c r="AJ36" s="12"/>
      <c r="AK36" s="12"/>
      <c r="AL36" s="12"/>
      <c r="AM36" s="12"/>
      <c r="AN36" s="12"/>
      <c r="AO36" s="12"/>
    </row>
    <row r="37" ht="18" customHeight="1">
      <c r="A37" s="1062">
        <v>1</v>
      </c>
      <c r="B37" s="1075">
        <v>2015</v>
      </c>
      <c r="C37" s="1076">
        <v>14195</v>
      </c>
      <c r="D37" s="1076"/>
      <c r="E37" s="1077">
        <v>80636</v>
      </c>
      <c r="F37" t="s" s="1078">
        <v>2986</v>
      </c>
      <c r="G37" s="1079"/>
      <c r="H37" s="1079"/>
      <c r="I37" s="1080">
        <v>4</v>
      </c>
      <c r="J37" t="s" s="1078">
        <v>166</v>
      </c>
      <c r="K37" t="s" s="1078">
        <v>1070</v>
      </c>
      <c r="L37" t="s" s="1081">
        <v>52</v>
      </c>
      <c r="M37" s="1082"/>
      <c r="N37" s="1083">
        <v>42013</v>
      </c>
      <c r="O37" s="1080">
        <v>435966</v>
      </c>
      <c r="P37" s="1085"/>
      <c r="Q37" t="s" s="1087">
        <v>2973</v>
      </c>
      <c r="R37" s="1082"/>
      <c r="S37" t="s" s="1081">
        <v>64</v>
      </c>
      <c r="T37" s="1085"/>
      <c r="U37" s="1085"/>
      <c r="V37" s="1085"/>
      <c r="W37" s="1085"/>
      <c r="X37" t="s" s="1087">
        <v>2974</v>
      </c>
      <c r="Y37" s="1084"/>
      <c r="Z37" s="1086"/>
      <c r="AA37" s="1086"/>
      <c r="AB37" s="1086"/>
      <c r="AC37" t="s" s="1087">
        <v>2987</v>
      </c>
      <c r="AD37" s="1085"/>
      <c r="AE37" s="1083"/>
      <c r="AF37" s="1081"/>
      <c r="AG37" s="57"/>
      <c r="AH37" s="12"/>
      <c r="AI37" s="12"/>
      <c r="AJ37" s="12"/>
      <c r="AK37" s="12"/>
      <c r="AL37" s="12"/>
      <c r="AM37" s="12"/>
      <c r="AN37" s="12"/>
      <c r="AO37" s="12"/>
    </row>
    <row r="38" ht="18" customHeight="1">
      <c r="A38" s="1062">
        <f>A37+1</f>
        <v>2</v>
      </c>
      <c r="B38" s="1063">
        <v>2015</v>
      </c>
      <c r="C38" s="1057">
        <v>14174</v>
      </c>
      <c r="D38" s="1057"/>
      <c r="E38" s="507">
        <v>80469</v>
      </c>
      <c r="F38" t="s" s="767">
        <v>1170</v>
      </c>
      <c r="G38" s="85"/>
      <c r="H38" s="85"/>
      <c r="I38" s="488">
        <v>5</v>
      </c>
      <c r="J38" t="s" s="767">
        <v>1114</v>
      </c>
      <c r="K38" t="s" s="767">
        <v>1079</v>
      </c>
      <c r="L38" t="s" s="1058">
        <v>52</v>
      </c>
      <c r="M38" t="s" s="489">
        <v>2988</v>
      </c>
      <c r="N38" s="1059">
        <v>42034</v>
      </c>
      <c r="O38" s="488">
        <v>436025</v>
      </c>
      <c r="P38" s="1060"/>
      <c r="Q38" t="s" s="1088">
        <v>2984</v>
      </c>
      <c r="R38" s="496"/>
      <c r="S38" t="s" s="1058">
        <v>64</v>
      </c>
      <c r="T38" t="s" s="1058">
        <v>2989</v>
      </c>
      <c r="U38" s="1060"/>
      <c r="V38" s="1060"/>
      <c r="W38" s="1060"/>
      <c r="X38" t="s" s="1088">
        <v>2990</v>
      </c>
      <c r="Y38" s="495"/>
      <c r="Z38" s="1061"/>
      <c r="AA38" s="1061"/>
      <c r="AB38" s="1061"/>
      <c r="AC38" t="s" s="1088">
        <v>2991</v>
      </c>
      <c r="AD38" s="1060"/>
      <c r="AE38" s="1059"/>
      <c r="AF38" s="1058"/>
      <c r="AG38" s="57"/>
      <c r="AH38" s="12"/>
      <c r="AI38" s="12"/>
      <c r="AJ38" s="12"/>
      <c r="AK38" s="12"/>
      <c r="AL38" s="12"/>
      <c r="AM38" s="12"/>
      <c r="AN38" s="12"/>
      <c r="AO38" s="12"/>
    </row>
    <row r="39" ht="18" customHeight="1">
      <c r="A39" s="1062">
        <f>A38+1</f>
        <v>3</v>
      </c>
      <c r="B39" s="1063">
        <v>2015</v>
      </c>
      <c r="C39" s="1057">
        <v>13837</v>
      </c>
      <c r="D39" s="1057"/>
      <c r="E39" s="507">
        <v>82467</v>
      </c>
      <c r="F39" t="s" s="767">
        <v>1171</v>
      </c>
      <c r="G39" s="85"/>
      <c r="H39" s="85"/>
      <c r="I39" s="488">
        <v>1</v>
      </c>
      <c r="J39" t="s" s="767">
        <v>50</v>
      </c>
      <c r="K39" t="s" s="767">
        <v>1070</v>
      </c>
      <c r="L39" t="s" s="1058">
        <v>52</v>
      </c>
      <c r="M39" t="s" s="489">
        <v>2992</v>
      </c>
      <c r="N39" s="1059">
        <v>42089</v>
      </c>
      <c r="O39" s="488">
        <v>427930</v>
      </c>
      <c r="P39" s="1060"/>
      <c r="Q39" t="s" s="1088">
        <v>2973</v>
      </c>
      <c r="R39" s="496"/>
      <c r="S39" t="s" s="1058">
        <v>64</v>
      </c>
      <c r="T39" t="s" s="1058">
        <v>64</v>
      </c>
      <c r="U39" t="s" s="1058">
        <v>64</v>
      </c>
      <c r="V39" s="1060"/>
      <c r="W39" s="1060"/>
      <c r="X39" t="s" s="1088">
        <v>2974</v>
      </c>
      <c r="Y39" s="495"/>
      <c r="Z39" s="1061"/>
      <c r="AA39" s="1061"/>
      <c r="AB39" s="1061"/>
      <c r="AC39" t="s" s="1088">
        <v>2993</v>
      </c>
      <c r="AD39" t="s" s="1058">
        <v>2994</v>
      </c>
      <c r="AE39" s="1094"/>
      <c r="AF39" s="1058"/>
      <c r="AG39" s="57"/>
      <c r="AH39" s="12"/>
      <c r="AI39" s="12"/>
      <c r="AJ39" s="12"/>
      <c r="AK39" s="12"/>
      <c r="AL39" s="12"/>
      <c r="AM39" s="12"/>
      <c r="AN39" s="12"/>
      <c r="AO39" s="12"/>
    </row>
    <row r="40" ht="18" customHeight="1">
      <c r="A40" s="1062">
        <f>A39+1</f>
        <v>4</v>
      </c>
      <c r="B40" s="1063">
        <v>2015</v>
      </c>
      <c r="C40" s="1095">
        <v>16973</v>
      </c>
      <c r="D40" s="1095"/>
      <c r="E40" s="1096">
        <v>94405</v>
      </c>
      <c r="F40" t="s" s="1097">
        <v>1172</v>
      </c>
      <c r="G40" s="1098"/>
      <c r="H40" s="1098"/>
      <c r="I40" s="1099">
        <v>10</v>
      </c>
      <c r="J40" t="s" s="1097">
        <v>1139</v>
      </c>
      <c r="K40" t="s" s="1097">
        <v>1173</v>
      </c>
      <c r="L40" t="s" s="1100">
        <v>70</v>
      </c>
      <c r="M40" s="1101"/>
      <c r="N40" s="1059">
        <v>42119</v>
      </c>
      <c r="O40" s="488">
        <v>436204</v>
      </c>
      <c r="P40" s="1060"/>
      <c r="Q40" t="s" s="1088">
        <v>2995</v>
      </c>
      <c r="R40" s="1101"/>
      <c r="S40" s="1102"/>
      <c r="T40" s="1102"/>
      <c r="U40" s="1102"/>
      <c r="V40" s="1102"/>
      <c r="W40" s="1102"/>
      <c r="X40" s="1103"/>
      <c r="Y40" s="1103"/>
      <c r="Z40" s="1104"/>
      <c r="AA40" s="1104"/>
      <c r="AB40" s="1104"/>
      <c r="AC40" t="s" s="1088">
        <v>2996</v>
      </c>
      <c r="AD40" t="s" s="1100">
        <v>2994</v>
      </c>
      <c r="AE40" s="1105"/>
      <c r="AF40" s="1059"/>
      <c r="AG40" s="57"/>
      <c r="AH40" s="12"/>
      <c r="AI40" s="12"/>
      <c r="AJ40" s="12"/>
      <c r="AK40" s="12"/>
      <c r="AL40" s="12"/>
      <c r="AM40" s="12"/>
      <c r="AN40" s="12"/>
      <c r="AO40" s="12"/>
    </row>
    <row r="41" ht="18" customHeight="1">
      <c r="A41" s="1062">
        <f>A40+1</f>
        <v>5</v>
      </c>
      <c r="B41" s="1063">
        <v>2015</v>
      </c>
      <c r="C41" s="1057">
        <v>16968</v>
      </c>
      <c r="D41" s="1057"/>
      <c r="E41" s="507">
        <v>80992</v>
      </c>
      <c r="F41" t="s" s="767">
        <v>1174</v>
      </c>
      <c r="G41" s="85"/>
      <c r="H41" s="85"/>
      <c r="I41" s="488">
        <v>9</v>
      </c>
      <c r="J41" t="s" s="767">
        <v>1119</v>
      </c>
      <c r="K41" t="s" s="767">
        <v>1175</v>
      </c>
      <c r="L41" t="s" s="1058">
        <v>70</v>
      </c>
      <c r="M41" t="s" s="489">
        <v>2997</v>
      </c>
      <c r="N41" s="1059">
        <v>42155</v>
      </c>
      <c r="O41" s="488">
        <v>436106</v>
      </c>
      <c r="P41" s="1060"/>
      <c r="Q41" t="s" s="1088">
        <v>2998</v>
      </c>
      <c r="R41" s="496"/>
      <c r="S41" t="s" s="1058">
        <v>64</v>
      </c>
      <c r="T41" s="1060"/>
      <c r="U41" s="1060"/>
      <c r="V41" s="1060"/>
      <c r="W41" s="1060"/>
      <c r="X41" t="s" s="1088">
        <v>2999</v>
      </c>
      <c r="Y41" s="1088"/>
      <c r="Z41" s="1061"/>
      <c r="AA41" s="1061"/>
      <c r="AB41" s="1061"/>
      <c r="AC41" t="s" s="1088">
        <v>3000</v>
      </c>
      <c r="AD41" t="s" s="1058">
        <v>2994</v>
      </c>
      <c r="AE41" s="1105"/>
      <c r="AF41" s="1059"/>
      <c r="AG41" s="57"/>
      <c r="AH41" s="12"/>
      <c r="AI41" s="12"/>
      <c r="AJ41" s="12"/>
      <c r="AK41" s="12"/>
      <c r="AL41" s="12"/>
      <c r="AM41" s="12"/>
      <c r="AN41" s="12"/>
      <c r="AO41" s="12"/>
    </row>
    <row r="42" ht="18" customHeight="1">
      <c r="A42" s="1062">
        <f>A41+1</f>
        <v>6</v>
      </c>
      <c r="B42" s="1063">
        <v>2015</v>
      </c>
      <c r="C42" s="1089">
        <v>14323</v>
      </c>
      <c r="D42" s="1090"/>
      <c r="E42" s="507">
        <v>86899</v>
      </c>
      <c r="F42" t="s" s="767">
        <v>1176</v>
      </c>
      <c r="G42" s="85"/>
      <c r="H42" s="85"/>
      <c r="I42" s="488">
        <v>2</v>
      </c>
      <c r="J42" t="s" s="767">
        <v>1117</v>
      </c>
      <c r="K42" t="s" s="767">
        <v>1070</v>
      </c>
      <c r="L42" t="s" s="1058">
        <v>70</v>
      </c>
      <c r="M42" t="s" s="489">
        <v>3001</v>
      </c>
      <c r="N42" s="1059">
        <v>42217</v>
      </c>
      <c r="O42" s="488">
        <v>314476</v>
      </c>
      <c r="P42" s="1060"/>
      <c r="Q42" t="s" s="1088">
        <v>2976</v>
      </c>
      <c r="R42" s="496"/>
      <c r="S42" t="s" s="1058">
        <v>64</v>
      </c>
      <c r="T42" s="1060"/>
      <c r="U42" s="1060"/>
      <c r="V42" s="1060"/>
      <c r="W42" s="1060"/>
      <c r="X42" t="s" s="1106">
        <v>3002</v>
      </c>
      <c r="Y42" s="1107"/>
      <c r="Z42" s="1108"/>
      <c r="AA42" s="1108"/>
      <c r="AB42" s="1108"/>
      <c r="AC42" t="s" s="1088">
        <v>3003</v>
      </c>
      <c r="AD42" t="s" s="1058">
        <v>2994</v>
      </c>
      <c r="AE42" t="s" s="767">
        <v>3004</v>
      </c>
      <c r="AF42" s="1058"/>
      <c r="AG42" s="57"/>
      <c r="AH42" s="12"/>
      <c r="AI42" s="12"/>
      <c r="AJ42" s="12"/>
      <c r="AK42" s="12"/>
      <c r="AL42" s="12"/>
      <c r="AM42" s="12"/>
      <c r="AN42" s="12"/>
      <c r="AO42" s="12"/>
    </row>
    <row r="43" ht="18" customHeight="1">
      <c r="A43" s="1062">
        <f>A42+1</f>
        <v>7</v>
      </c>
      <c r="B43" s="1063">
        <v>2015</v>
      </c>
      <c r="C43" s="1089">
        <v>14306</v>
      </c>
      <c r="D43" s="1090"/>
      <c r="E43" s="507">
        <v>82256</v>
      </c>
      <c r="F43" t="s" s="767">
        <v>1177</v>
      </c>
      <c r="G43" s="85"/>
      <c r="H43" s="85"/>
      <c r="I43" s="488">
        <v>2</v>
      </c>
      <c r="J43" t="s" s="767">
        <v>1117</v>
      </c>
      <c r="K43" t="s" s="767">
        <v>1070</v>
      </c>
      <c r="L43" t="s" s="1058">
        <v>52</v>
      </c>
      <c r="M43" t="s" s="489">
        <v>3005</v>
      </c>
      <c r="N43" s="1059">
        <v>42267</v>
      </c>
      <c r="O43" s="488">
        <v>435505</v>
      </c>
      <c r="P43" s="1060"/>
      <c r="Q43" t="s" s="1088">
        <v>2973</v>
      </c>
      <c r="R43" s="496"/>
      <c r="S43" t="s" s="1058">
        <v>64</v>
      </c>
      <c r="T43" s="1060"/>
      <c r="U43" s="1060"/>
      <c r="V43" s="1060"/>
      <c r="W43" s="1060"/>
      <c r="X43" t="s" s="1106">
        <v>3006</v>
      </c>
      <c r="Y43" s="1107"/>
      <c r="Z43" s="1108"/>
      <c r="AA43" s="1108"/>
      <c r="AB43" s="1108"/>
      <c r="AC43" s="495"/>
      <c r="AD43" t="s" s="1058">
        <v>1030</v>
      </c>
      <c r="AE43" t="s" s="767">
        <v>3007</v>
      </c>
      <c r="AF43" s="1058"/>
      <c r="AG43" s="57"/>
      <c r="AH43" s="12"/>
      <c r="AI43" s="12"/>
      <c r="AJ43" s="12"/>
      <c r="AK43" s="12"/>
      <c r="AL43" s="12"/>
      <c r="AM43" s="12"/>
      <c r="AN43" s="12"/>
      <c r="AO43" s="12"/>
    </row>
    <row r="44" ht="18" customHeight="1">
      <c r="A44" s="1062">
        <f>A43+1</f>
        <v>8</v>
      </c>
      <c r="B44" s="1063">
        <v>2015</v>
      </c>
      <c r="C44" s="1089">
        <v>16234</v>
      </c>
      <c r="D44" s="1090"/>
      <c r="E44" s="507">
        <v>81371</v>
      </c>
      <c r="F44" t="s" s="767">
        <v>1178</v>
      </c>
      <c r="G44" s="85"/>
      <c r="H44" s="85"/>
      <c r="I44" s="488">
        <v>1</v>
      </c>
      <c r="J44" t="s" s="767">
        <v>50</v>
      </c>
      <c r="K44" t="s" s="767">
        <v>1079</v>
      </c>
      <c r="L44" t="s" s="1058">
        <v>70</v>
      </c>
      <c r="M44" t="s" s="489">
        <v>3008</v>
      </c>
      <c r="N44" s="1059">
        <v>42305</v>
      </c>
      <c r="O44" s="488">
        <v>353326</v>
      </c>
      <c r="P44" s="1060"/>
      <c r="Q44" t="s" s="1088">
        <v>3009</v>
      </c>
      <c r="R44" s="496"/>
      <c r="S44" t="s" s="1058">
        <v>64</v>
      </c>
      <c r="T44" s="1060"/>
      <c r="U44" s="1060"/>
      <c r="V44" s="1060"/>
      <c r="W44" s="1060"/>
      <c r="X44" t="s" s="1088">
        <v>2974</v>
      </c>
      <c r="Y44" s="495"/>
      <c r="Z44" s="1109"/>
      <c r="AA44" s="1109"/>
      <c r="AB44" s="1109"/>
      <c r="AC44" t="s" s="1110">
        <v>3010</v>
      </c>
      <c r="AD44" t="s" s="1058">
        <v>1030</v>
      </c>
      <c r="AE44" t="s" s="767">
        <v>3007</v>
      </c>
      <c r="AF44" s="1058"/>
      <c r="AG44" s="57"/>
      <c r="AH44" s="12"/>
      <c r="AI44" s="12"/>
      <c r="AJ44" s="12"/>
      <c r="AK44" s="12"/>
      <c r="AL44" s="12"/>
      <c r="AM44" s="12"/>
      <c r="AN44" s="12"/>
      <c r="AO44" s="12"/>
    </row>
    <row r="45" ht="18" customHeight="1">
      <c r="A45" s="1062">
        <f>A44+1</f>
        <v>9</v>
      </c>
      <c r="B45" s="1063">
        <v>2015</v>
      </c>
      <c r="C45" s="1089">
        <v>14432</v>
      </c>
      <c r="D45" s="1090"/>
      <c r="E45" s="507">
        <v>85614</v>
      </c>
      <c r="F45" t="s" s="767">
        <v>1179</v>
      </c>
      <c r="G45" s="85"/>
      <c r="H45" s="85"/>
      <c r="I45" s="488">
        <v>3</v>
      </c>
      <c r="J45" t="s" s="767">
        <v>1067</v>
      </c>
      <c r="K45" t="s" s="767">
        <v>1070</v>
      </c>
      <c r="L45" t="s" s="1058">
        <v>70</v>
      </c>
      <c r="M45" t="s" s="489">
        <v>3011</v>
      </c>
      <c r="N45" s="1059">
        <v>42334</v>
      </c>
      <c r="O45" s="488">
        <v>425249</v>
      </c>
      <c r="P45" s="1060"/>
      <c r="Q45" t="s" s="1088">
        <v>2976</v>
      </c>
      <c r="R45" s="496"/>
      <c r="S45" s="1060"/>
      <c r="T45" s="1060"/>
      <c r="U45" s="1060"/>
      <c r="V45" s="1060"/>
      <c r="W45" s="1060"/>
      <c r="X45" t="s" s="1088">
        <v>2974</v>
      </c>
      <c r="Y45" s="495"/>
      <c r="Z45" s="1109"/>
      <c r="AA45" s="1109"/>
      <c r="AB45" s="1109"/>
      <c r="AC45" t="s" s="1088">
        <v>3012</v>
      </c>
      <c r="AD45" t="s" s="1058">
        <v>1030</v>
      </c>
      <c r="AE45" t="s" s="767">
        <v>3013</v>
      </c>
      <c r="AF45" s="1058"/>
      <c r="AG45" s="57"/>
      <c r="AH45" s="12"/>
      <c r="AI45" s="12"/>
      <c r="AJ45" s="12"/>
      <c r="AK45" s="12"/>
      <c r="AL45" s="12"/>
      <c r="AM45" s="12"/>
      <c r="AN45" s="12"/>
      <c r="AO45" s="12"/>
    </row>
    <row r="46" ht="18" customHeight="1">
      <c r="A46" s="1062">
        <f>A45+1</f>
        <v>10</v>
      </c>
      <c r="B46" s="1063">
        <v>2015</v>
      </c>
      <c r="C46" s="1089">
        <v>16230</v>
      </c>
      <c r="D46" s="1090"/>
      <c r="E46" s="507">
        <v>81475</v>
      </c>
      <c r="F46" t="s" s="767">
        <v>1180</v>
      </c>
      <c r="G46" s="85"/>
      <c r="H46" s="85"/>
      <c r="I46" s="488">
        <v>1</v>
      </c>
      <c r="J46" t="s" s="767">
        <v>50</v>
      </c>
      <c r="K46" t="s" s="767">
        <v>1079</v>
      </c>
      <c r="L46" t="s" s="1058">
        <v>52</v>
      </c>
      <c r="M46" t="s" s="489">
        <v>3014</v>
      </c>
      <c r="N46" s="1059">
        <v>42363</v>
      </c>
      <c r="O46" s="488">
        <v>436019</v>
      </c>
      <c r="P46" s="1060"/>
      <c r="Q46" t="s" s="1088">
        <v>2984</v>
      </c>
      <c r="R46" s="496"/>
      <c r="S46" t="s" s="1058">
        <v>64</v>
      </c>
      <c r="T46" s="1060"/>
      <c r="U46" s="1060"/>
      <c r="V46" s="1060"/>
      <c r="W46" s="1060"/>
      <c r="X46" t="s" s="1088">
        <v>2974</v>
      </c>
      <c r="Y46" s="495"/>
      <c r="Z46" s="1109"/>
      <c r="AA46" s="1109"/>
      <c r="AB46" s="1109"/>
      <c r="AC46" t="s" s="1088">
        <v>3015</v>
      </c>
      <c r="AD46" t="s" s="1058">
        <v>1030</v>
      </c>
      <c r="AE46" t="s" s="767">
        <v>3007</v>
      </c>
      <c r="AF46" s="1058"/>
      <c r="AG46" s="57"/>
      <c r="AH46" s="12"/>
      <c r="AI46" s="12"/>
      <c r="AJ46" s="12"/>
      <c r="AK46" s="12"/>
      <c r="AL46" s="12"/>
      <c r="AM46" s="12"/>
      <c r="AN46" s="12"/>
      <c r="AO46" s="12"/>
    </row>
    <row r="47" ht="18" customHeight="1">
      <c r="A47" s="1062">
        <f>A46+1</f>
        <v>11</v>
      </c>
      <c r="B47" s="1063">
        <v>2015</v>
      </c>
      <c r="C47" s="1089">
        <v>14236</v>
      </c>
      <c r="D47" s="1090"/>
      <c r="E47" s="507">
        <v>80639</v>
      </c>
      <c r="F47" t="s" s="767">
        <v>1181</v>
      </c>
      <c r="G47" s="85"/>
      <c r="H47" s="85"/>
      <c r="I47" s="488">
        <v>2</v>
      </c>
      <c r="J47" t="s" s="767">
        <v>1117</v>
      </c>
      <c r="K47" t="s" s="767">
        <v>1079</v>
      </c>
      <c r="L47" t="s" s="1058">
        <v>52</v>
      </c>
      <c r="M47" t="s" s="489">
        <v>3016</v>
      </c>
      <c r="N47" s="1059">
        <v>42344</v>
      </c>
      <c r="O47" s="488">
        <v>436151</v>
      </c>
      <c r="P47" s="1060"/>
      <c r="Q47" t="s" s="1088">
        <v>2984</v>
      </c>
      <c r="R47" s="496"/>
      <c r="S47" t="s" s="1058">
        <v>64</v>
      </c>
      <c r="T47" s="1060"/>
      <c r="U47" s="1060"/>
      <c r="V47" s="1060"/>
      <c r="W47" s="1060"/>
      <c r="X47" t="s" s="1088">
        <v>2974</v>
      </c>
      <c r="Y47" s="495"/>
      <c r="Z47" s="1109"/>
      <c r="AA47" s="1109"/>
      <c r="AB47" s="1109"/>
      <c r="AC47" t="s" s="1088">
        <v>3017</v>
      </c>
      <c r="AD47" t="s" s="1058">
        <v>1030</v>
      </c>
      <c r="AE47" t="s" s="767">
        <v>3007</v>
      </c>
      <c r="AF47" s="1058"/>
      <c r="AG47" s="57"/>
      <c r="AH47" s="12"/>
      <c r="AI47" s="12"/>
      <c r="AJ47" s="12"/>
      <c r="AK47" s="12"/>
      <c r="AL47" s="12"/>
      <c r="AM47" s="12"/>
      <c r="AN47" s="12"/>
      <c r="AO47" s="12"/>
    </row>
    <row r="48" ht="18" customHeight="1">
      <c r="A48" s="1062">
        <f>A47+1</f>
        <v>12</v>
      </c>
      <c r="B48" s="1064">
        <v>2015</v>
      </c>
      <c r="C48" s="1111">
        <v>14189</v>
      </c>
      <c r="D48" s="1112"/>
      <c r="E48" s="1066">
        <v>85635</v>
      </c>
      <c r="F48" t="s" s="1067">
        <v>1182</v>
      </c>
      <c r="G48" s="1068"/>
      <c r="H48" s="1068"/>
      <c r="I48" s="1091">
        <v>6</v>
      </c>
      <c r="J48" t="s" s="1067">
        <v>1167</v>
      </c>
      <c r="K48" t="s" s="1067">
        <v>1070</v>
      </c>
      <c r="L48" t="s" s="1070">
        <v>52</v>
      </c>
      <c r="M48" t="s" s="1092">
        <v>3018</v>
      </c>
      <c r="N48" s="1072">
        <v>42369</v>
      </c>
      <c r="O48" s="1091">
        <v>436032</v>
      </c>
      <c r="P48" s="1073"/>
      <c r="Q48" t="s" s="1093">
        <v>2973</v>
      </c>
      <c r="R48" s="1071"/>
      <c r="S48" t="s" s="1070">
        <v>64</v>
      </c>
      <c r="T48" s="1073"/>
      <c r="U48" s="1073"/>
      <c r="V48" s="1073"/>
      <c r="W48" s="1073"/>
      <c r="X48" t="s" s="1093">
        <v>2974</v>
      </c>
      <c r="Y48" s="1069"/>
      <c r="Z48" s="1113"/>
      <c r="AA48" s="1113"/>
      <c r="AB48" s="1113"/>
      <c r="AC48" t="s" s="1093">
        <v>3019</v>
      </c>
      <c r="AD48" t="s" s="1070">
        <v>1030</v>
      </c>
      <c r="AE48" t="s" s="1067">
        <v>3007</v>
      </c>
      <c r="AF48" s="1070"/>
      <c r="AG48" s="57"/>
      <c r="AH48" s="12"/>
      <c r="AI48" s="12"/>
      <c r="AJ48" s="12"/>
      <c r="AK48" s="12"/>
      <c r="AL48" s="12"/>
      <c r="AM48" s="12"/>
      <c r="AN48" s="12"/>
      <c r="AO48" s="12"/>
    </row>
    <row r="49" ht="18" customHeight="1">
      <c r="A49" s="1062">
        <v>1</v>
      </c>
      <c r="B49" s="1075">
        <v>2016</v>
      </c>
      <c r="C49" s="1114">
        <v>14343</v>
      </c>
      <c r="D49" s="1115"/>
      <c r="E49" s="1077">
        <v>85586</v>
      </c>
      <c r="F49" t="s" s="1078">
        <v>1210</v>
      </c>
      <c r="G49" s="1079"/>
      <c r="H49" s="1079"/>
      <c r="I49" s="1080">
        <v>8</v>
      </c>
      <c r="J49" t="s" s="1078">
        <v>1206</v>
      </c>
      <c r="K49" t="s" s="1078">
        <v>1079</v>
      </c>
      <c r="L49" t="s" s="1081">
        <v>70</v>
      </c>
      <c r="M49" t="s" s="1116">
        <v>3020</v>
      </c>
      <c r="N49" s="1083">
        <v>42397</v>
      </c>
      <c r="O49" s="1080">
        <v>435684</v>
      </c>
      <c r="P49" s="1085"/>
      <c r="Q49" t="s" s="1087">
        <v>3009</v>
      </c>
      <c r="R49" s="1082"/>
      <c r="S49" t="s" s="1081">
        <v>64</v>
      </c>
      <c r="T49" t="s" s="1081">
        <v>2989</v>
      </c>
      <c r="U49" s="1085"/>
      <c r="V49" s="1085"/>
      <c r="W49" s="1085"/>
      <c r="X49" t="s" s="1087">
        <v>2974</v>
      </c>
      <c r="Y49" s="1084"/>
      <c r="Z49" s="1117"/>
      <c r="AA49" s="1117"/>
      <c r="AB49" s="1117"/>
      <c r="AC49" t="s" s="1087">
        <v>3021</v>
      </c>
      <c r="AD49" t="s" s="1081">
        <v>2994</v>
      </c>
      <c r="AE49" t="s" s="1078">
        <v>3007</v>
      </c>
      <c r="AF49" s="1081"/>
      <c r="AG49" s="57"/>
      <c r="AH49" s="12"/>
      <c r="AI49" s="12"/>
      <c r="AJ49" s="12"/>
      <c r="AK49" s="12"/>
      <c r="AL49" s="12"/>
      <c r="AM49" s="12"/>
      <c r="AN49" s="12"/>
      <c r="AO49" s="12"/>
    </row>
    <row r="50" ht="18" customHeight="1">
      <c r="A50" s="1062">
        <f>A49+1</f>
        <v>2</v>
      </c>
      <c r="B50" s="1063">
        <v>2016</v>
      </c>
      <c r="C50" s="1057">
        <v>14474</v>
      </c>
      <c r="D50" s="1057"/>
      <c r="E50" s="507">
        <v>80538</v>
      </c>
      <c r="F50" t="s" s="767">
        <v>1211</v>
      </c>
      <c r="G50" s="85"/>
      <c r="H50" s="85"/>
      <c r="I50" t="s" s="489">
        <v>1212</v>
      </c>
      <c r="J50" s="1118"/>
      <c r="K50" s="1119"/>
      <c r="L50" s="1119"/>
      <c r="M50" s="1120"/>
      <c r="N50" s="1121"/>
      <c r="O50" s="1122"/>
      <c r="P50" s="1121"/>
      <c r="Q50" s="1120"/>
      <c r="R50" s="1123"/>
      <c r="S50" s="1123"/>
      <c r="T50" t="s" s="1124">
        <v>3022</v>
      </c>
      <c r="U50" s="1123"/>
      <c r="V50" s="1123"/>
      <c r="W50" t="s" s="1124">
        <v>60</v>
      </c>
      <c r="X50" s="1120"/>
      <c r="Y50" s="1120"/>
      <c r="Z50" s="1120"/>
      <c r="AA50" s="1060"/>
      <c r="AB50" s="1060"/>
      <c r="AC50" s="1120"/>
      <c r="AD50" s="1120"/>
      <c r="AE50" s="1120"/>
      <c r="AF50" s="1121"/>
      <c r="AG50" s="57"/>
      <c r="AH50" s="12"/>
      <c r="AI50" s="12"/>
      <c r="AJ50" s="12"/>
      <c r="AK50" s="12"/>
      <c r="AL50" s="12"/>
      <c r="AM50" s="12"/>
      <c r="AN50" s="12"/>
      <c r="AO50" s="12"/>
    </row>
    <row r="51" ht="18" customHeight="1">
      <c r="A51" s="1062">
        <f>A50+1</f>
        <v>3</v>
      </c>
      <c r="B51" s="1063">
        <v>2016</v>
      </c>
      <c r="C51" s="1089">
        <v>16991</v>
      </c>
      <c r="D51" s="1090"/>
      <c r="E51" s="507">
        <v>81539</v>
      </c>
      <c r="F51" t="s" s="767">
        <v>1213</v>
      </c>
      <c r="G51" s="85"/>
      <c r="H51" s="85"/>
      <c r="I51" s="488">
        <v>3</v>
      </c>
      <c r="J51" t="s" s="767">
        <v>1067</v>
      </c>
      <c r="K51" t="s" s="767">
        <v>1070</v>
      </c>
      <c r="L51" t="s" s="1058">
        <v>70</v>
      </c>
      <c r="M51" t="s" s="489">
        <v>3023</v>
      </c>
      <c r="N51" s="1059">
        <v>42398</v>
      </c>
      <c r="O51" s="488">
        <v>436313</v>
      </c>
      <c r="P51" s="1060"/>
      <c r="Q51" t="s" s="1088">
        <v>2976</v>
      </c>
      <c r="R51" s="496"/>
      <c r="S51" t="s" s="1058">
        <v>64</v>
      </c>
      <c r="T51" s="1060"/>
      <c r="U51" s="1060"/>
      <c r="V51" s="1060"/>
      <c r="W51" s="1060"/>
      <c r="X51" t="s" s="1088">
        <v>2974</v>
      </c>
      <c r="Y51" s="495"/>
      <c r="Z51" s="1109"/>
      <c r="AA51" s="1109"/>
      <c r="AB51" s="1109"/>
      <c r="AC51" t="s" s="1088">
        <v>3024</v>
      </c>
      <c r="AD51" t="s" s="1058">
        <v>1030</v>
      </c>
      <c r="AE51" s="85"/>
      <c r="AF51" s="1058"/>
      <c r="AG51" s="57"/>
      <c r="AH51" s="12"/>
      <c r="AI51" s="12"/>
      <c r="AJ51" s="12"/>
      <c r="AK51" s="12"/>
      <c r="AL51" s="12"/>
      <c r="AM51" s="12"/>
      <c r="AN51" s="12"/>
      <c r="AO51" s="12"/>
    </row>
    <row r="52" ht="18" customHeight="1">
      <c r="A52" s="1062">
        <f>A51+1</f>
        <v>4</v>
      </c>
      <c r="B52" s="1063">
        <v>2016</v>
      </c>
      <c r="C52" s="1089">
        <v>14364</v>
      </c>
      <c r="D52" s="1090"/>
      <c r="E52" s="507">
        <v>83022</v>
      </c>
      <c r="F52" t="s" s="767">
        <v>1214</v>
      </c>
      <c r="G52" s="85"/>
      <c r="H52" s="85"/>
      <c r="I52" t="s" s="767">
        <v>1215</v>
      </c>
      <c r="J52" t="s" s="767">
        <v>1167</v>
      </c>
      <c r="K52" t="s" s="767">
        <v>1070</v>
      </c>
      <c r="L52" t="s" s="1058">
        <v>52</v>
      </c>
      <c r="M52" t="s" s="489">
        <v>3025</v>
      </c>
      <c r="N52" s="1059">
        <v>42428</v>
      </c>
      <c r="O52" s="488">
        <v>424713</v>
      </c>
      <c r="P52" s="1060"/>
      <c r="Q52" t="s" s="1088">
        <v>2973</v>
      </c>
      <c r="R52" s="496"/>
      <c r="S52" t="s" s="1058">
        <v>64</v>
      </c>
      <c r="T52" t="s" s="1058">
        <v>2989</v>
      </c>
      <c r="U52" s="1060"/>
      <c r="V52" s="1060"/>
      <c r="W52" s="1060"/>
      <c r="X52" t="s" s="1088">
        <v>3026</v>
      </c>
      <c r="Y52" s="495"/>
      <c r="Z52" s="1109"/>
      <c r="AA52" s="1109"/>
      <c r="AB52" s="1109"/>
      <c r="AC52" s="1088"/>
      <c r="AD52" t="s" s="1058">
        <v>1030</v>
      </c>
      <c r="AE52" t="s" s="767">
        <v>3027</v>
      </c>
      <c r="AF52" s="1058"/>
      <c r="AG52" s="57"/>
      <c r="AH52" s="12"/>
      <c r="AI52" s="12"/>
      <c r="AJ52" s="12"/>
      <c r="AK52" s="12"/>
      <c r="AL52" s="12"/>
      <c r="AM52" s="12"/>
      <c r="AN52" s="12"/>
      <c r="AO52" s="12"/>
    </row>
    <row r="53" ht="18" customHeight="1">
      <c r="A53" s="1062">
        <f>A52+1</f>
        <v>5</v>
      </c>
      <c r="B53" s="1063">
        <v>2016</v>
      </c>
      <c r="C53" s="1089">
        <v>14169</v>
      </c>
      <c r="D53" s="1090"/>
      <c r="E53" s="507">
        <v>80637</v>
      </c>
      <c r="F53" t="s" s="767">
        <v>1216</v>
      </c>
      <c r="G53" s="85"/>
      <c r="H53" s="85"/>
      <c r="I53" s="488">
        <v>2</v>
      </c>
      <c r="J53" t="s" s="767">
        <v>1217</v>
      </c>
      <c r="K53" t="s" s="767">
        <v>1070</v>
      </c>
      <c r="L53" t="s" s="1058">
        <v>70</v>
      </c>
      <c r="M53" t="s" s="489">
        <v>3028</v>
      </c>
      <c r="N53" s="1059">
        <v>42429</v>
      </c>
      <c r="O53" s="488">
        <v>300707</v>
      </c>
      <c r="P53" s="1060"/>
      <c r="Q53" t="s" s="1088">
        <v>2976</v>
      </c>
      <c r="R53" s="496"/>
      <c r="S53" t="s" s="1058">
        <v>64</v>
      </c>
      <c r="T53" s="1060"/>
      <c r="U53" s="1060"/>
      <c r="V53" s="1060"/>
      <c r="W53" s="1060"/>
      <c r="X53" t="s" s="1088">
        <v>2974</v>
      </c>
      <c r="Y53" s="495"/>
      <c r="Z53" s="1109"/>
      <c r="AA53" s="1109"/>
      <c r="AB53" s="1109"/>
      <c r="AC53" t="s" s="1088">
        <v>3029</v>
      </c>
      <c r="AD53" t="s" s="1058">
        <v>1030</v>
      </c>
      <c r="AE53" s="85"/>
      <c r="AF53" s="1058"/>
      <c r="AG53" s="57"/>
      <c r="AH53" s="12"/>
      <c r="AI53" s="12"/>
      <c r="AJ53" s="12"/>
      <c r="AK53" s="12"/>
      <c r="AL53" s="12"/>
      <c r="AM53" s="12"/>
      <c r="AN53" s="12"/>
      <c r="AO53" s="12"/>
    </row>
    <row r="54" ht="18" customHeight="1">
      <c r="A54" s="1062">
        <f>A53+1</f>
        <v>6</v>
      </c>
      <c r="B54" s="1063">
        <v>2016</v>
      </c>
      <c r="C54" s="1089">
        <v>14234</v>
      </c>
      <c r="D54" s="1090"/>
      <c r="E54" s="507">
        <v>81539</v>
      </c>
      <c r="F54" t="s" s="767">
        <v>1218</v>
      </c>
      <c r="G54" s="85"/>
      <c r="H54" s="85"/>
      <c r="I54" s="488">
        <v>3</v>
      </c>
      <c r="J54" t="s" s="767">
        <v>1219</v>
      </c>
      <c r="K54" t="s" s="767">
        <v>1079</v>
      </c>
      <c r="L54" t="s" s="1058">
        <v>70</v>
      </c>
      <c r="M54" t="s" s="489">
        <v>3030</v>
      </c>
      <c r="N54" s="1059">
        <v>42429</v>
      </c>
      <c r="O54" s="488">
        <v>435715</v>
      </c>
      <c r="P54" t="s" s="1058">
        <v>3031</v>
      </c>
      <c r="Q54" t="s" s="1088">
        <v>3009</v>
      </c>
      <c r="R54" s="496"/>
      <c r="S54" t="s" s="1058">
        <v>64</v>
      </c>
      <c r="T54" s="1060"/>
      <c r="U54" s="1060"/>
      <c r="V54" s="1060"/>
      <c r="W54" s="1060"/>
      <c r="X54" t="s" s="1088">
        <v>2974</v>
      </c>
      <c r="Y54" s="495"/>
      <c r="Z54" s="1109"/>
      <c r="AA54" s="1109"/>
      <c r="AB54" s="1109"/>
      <c r="AC54" s="495"/>
      <c r="AD54" t="s" s="1058">
        <v>1030</v>
      </c>
      <c r="AE54" t="s" s="767">
        <v>3007</v>
      </c>
      <c r="AF54" t="s" s="1058">
        <v>1504</v>
      </c>
      <c r="AG54" s="57"/>
      <c r="AH54" s="12"/>
      <c r="AI54" s="12"/>
      <c r="AJ54" s="12"/>
      <c r="AK54" s="12"/>
      <c r="AL54" s="12"/>
      <c r="AM54" s="12"/>
      <c r="AN54" s="12"/>
      <c r="AO54" s="12"/>
    </row>
    <row r="55" ht="18" customHeight="1">
      <c r="A55" s="1062">
        <f>A54+1</f>
        <v>7</v>
      </c>
      <c r="B55" s="1063">
        <v>2016</v>
      </c>
      <c r="C55" s="1089">
        <v>16990</v>
      </c>
      <c r="D55" s="1090"/>
      <c r="E55" s="507">
        <v>81241</v>
      </c>
      <c r="F55" t="s" s="767">
        <v>1221</v>
      </c>
      <c r="G55" s="85"/>
      <c r="H55" s="85"/>
      <c r="I55" s="488">
        <v>2</v>
      </c>
      <c r="J55" t="s" s="767">
        <v>1217</v>
      </c>
      <c r="K55" t="s" s="767">
        <v>1070</v>
      </c>
      <c r="L55" t="s" s="1058">
        <v>70</v>
      </c>
      <c r="M55" t="s" s="489">
        <v>3032</v>
      </c>
      <c r="N55" s="1059">
        <v>42429</v>
      </c>
      <c r="O55" s="488">
        <v>436242</v>
      </c>
      <c r="P55" s="1060"/>
      <c r="Q55" t="s" s="1088">
        <v>2976</v>
      </c>
      <c r="R55" s="496"/>
      <c r="S55" s="1060"/>
      <c r="T55" s="1060"/>
      <c r="U55" s="1060"/>
      <c r="V55" s="1060"/>
      <c r="W55" s="1060"/>
      <c r="X55" t="s" s="1088">
        <v>2980</v>
      </c>
      <c r="Y55" s="495"/>
      <c r="Z55" s="1109"/>
      <c r="AA55" s="1109"/>
      <c r="AB55" s="1109"/>
      <c r="AC55" t="s" s="1088">
        <v>3033</v>
      </c>
      <c r="AD55" t="s" s="1058">
        <v>2994</v>
      </c>
      <c r="AE55" s="85"/>
      <c r="AF55" s="1058"/>
      <c r="AG55" s="57"/>
      <c r="AH55" s="12"/>
      <c r="AI55" s="12"/>
      <c r="AJ55" s="12"/>
      <c r="AK55" s="12"/>
      <c r="AL55" s="12"/>
      <c r="AM55" s="12"/>
      <c r="AN55" s="12"/>
      <c r="AO55" s="12"/>
    </row>
    <row r="56" ht="18" customHeight="1">
      <c r="A56" s="1062">
        <f>A55+1</f>
        <v>8</v>
      </c>
      <c r="B56" s="1063">
        <v>2016</v>
      </c>
      <c r="C56" s="1089">
        <v>14166</v>
      </c>
      <c r="D56" s="1090"/>
      <c r="E56" s="507">
        <v>80335</v>
      </c>
      <c r="F56" t="s" s="767">
        <v>1222</v>
      </c>
      <c r="G56" s="85"/>
      <c r="H56" s="85"/>
      <c r="I56" s="488">
        <v>1</v>
      </c>
      <c r="J56" t="s" s="767">
        <v>166</v>
      </c>
      <c r="K56" t="s" s="767">
        <v>1070</v>
      </c>
      <c r="L56" t="s" s="1058">
        <v>52</v>
      </c>
      <c r="M56" t="s" s="489">
        <v>3034</v>
      </c>
      <c r="N56" s="1059">
        <v>42461</v>
      </c>
      <c r="O56" s="488">
        <v>435527</v>
      </c>
      <c r="P56" s="1060"/>
      <c r="Q56" t="s" s="1088">
        <v>2973</v>
      </c>
      <c r="R56" s="496"/>
      <c r="S56" t="s" s="1058">
        <v>64</v>
      </c>
      <c r="T56" t="s" s="1058">
        <v>64</v>
      </c>
      <c r="U56" t="s" s="1058">
        <v>64</v>
      </c>
      <c r="V56" s="1060"/>
      <c r="W56" s="1060"/>
      <c r="X56" t="s" s="1088">
        <v>3035</v>
      </c>
      <c r="Y56" s="495"/>
      <c r="Z56" s="1109"/>
      <c r="AA56" s="1109"/>
      <c r="AB56" s="1109"/>
      <c r="AC56" t="s" s="1088">
        <v>3036</v>
      </c>
      <c r="AD56" t="s" s="1058">
        <v>1030</v>
      </c>
      <c r="AE56" t="s" s="767">
        <v>3013</v>
      </c>
      <c r="AF56" s="1058"/>
      <c r="AG56" s="57"/>
      <c r="AH56" s="12"/>
      <c r="AI56" s="12"/>
      <c r="AJ56" s="12"/>
      <c r="AK56" s="12"/>
      <c r="AL56" s="12"/>
      <c r="AM56" s="12"/>
      <c r="AN56" s="12"/>
      <c r="AO56" s="12"/>
    </row>
    <row r="57" ht="18" customHeight="1">
      <c r="A57" s="1062">
        <f>A56+1</f>
        <v>9</v>
      </c>
      <c r="B57" s="1063">
        <v>2016</v>
      </c>
      <c r="C57" s="1089">
        <v>14149</v>
      </c>
      <c r="D57" s="1090"/>
      <c r="E57" s="507">
        <v>85570</v>
      </c>
      <c r="F57" t="s" s="767">
        <v>1223</v>
      </c>
      <c r="G57" s="85"/>
      <c r="H57" s="85"/>
      <c r="I57" s="488">
        <v>8</v>
      </c>
      <c r="J57" t="s" s="767">
        <v>1206</v>
      </c>
      <c r="K57" t="s" s="767">
        <v>1070</v>
      </c>
      <c r="L57" t="s" s="1058">
        <v>70</v>
      </c>
      <c r="M57" t="s" s="489">
        <v>3037</v>
      </c>
      <c r="N57" s="1059">
        <v>42461</v>
      </c>
      <c r="O57" s="488">
        <v>387845</v>
      </c>
      <c r="P57" s="1060"/>
      <c r="Q57" t="s" s="1088">
        <v>2976</v>
      </c>
      <c r="R57" s="496"/>
      <c r="S57" s="1060"/>
      <c r="T57" s="1060"/>
      <c r="U57" s="1060"/>
      <c r="V57" s="1060"/>
      <c r="W57" s="1060"/>
      <c r="X57" t="s" s="1088">
        <v>2974</v>
      </c>
      <c r="Y57" s="495"/>
      <c r="Z57" s="1109"/>
      <c r="AA57" s="1109"/>
      <c r="AB57" s="1109"/>
      <c r="AC57" t="s" s="1088">
        <v>3012</v>
      </c>
      <c r="AD57" t="s" s="1058">
        <v>1030</v>
      </c>
      <c r="AE57" t="s" s="767">
        <v>3013</v>
      </c>
      <c r="AF57" s="1058"/>
      <c r="AG57" s="57"/>
      <c r="AH57" s="12"/>
      <c r="AI57" s="12"/>
      <c r="AJ57" s="12"/>
      <c r="AK57" s="12"/>
      <c r="AL57" s="12"/>
      <c r="AM57" s="12"/>
      <c r="AN57" s="12"/>
      <c r="AO57" s="12"/>
    </row>
    <row r="58" ht="18" customHeight="1">
      <c r="A58" s="1062">
        <f>A57+1</f>
        <v>10</v>
      </c>
      <c r="B58" s="1063">
        <v>2016</v>
      </c>
      <c r="C58" s="1089">
        <v>14602</v>
      </c>
      <c r="D58" s="1090"/>
      <c r="E58" s="507">
        <v>80799</v>
      </c>
      <c r="F58" t="s" s="767">
        <v>1224</v>
      </c>
      <c r="G58" s="85"/>
      <c r="H58" s="85"/>
      <c r="I58" s="488">
        <v>3</v>
      </c>
      <c r="J58" t="s" s="767">
        <v>1067</v>
      </c>
      <c r="K58" t="s" s="767">
        <v>1070</v>
      </c>
      <c r="L58" t="s" s="1058">
        <v>70</v>
      </c>
      <c r="M58" t="s" s="489">
        <v>3038</v>
      </c>
      <c r="N58" s="1059">
        <v>42552</v>
      </c>
      <c r="O58" s="1125">
        <v>435522</v>
      </c>
      <c r="P58" t="s" s="1058">
        <v>1504</v>
      </c>
      <c r="Q58" t="s" s="1088">
        <v>2976</v>
      </c>
      <c r="R58" t="s" s="1124">
        <v>215</v>
      </c>
      <c r="S58" s="1126"/>
      <c r="T58" s="1126"/>
      <c r="U58" s="1126"/>
      <c r="V58" s="1126"/>
      <c r="W58" t="s" s="1124">
        <v>60</v>
      </c>
      <c r="X58" t="s" s="1088">
        <v>3039</v>
      </c>
      <c r="Y58" t="s" s="1110">
        <v>64</v>
      </c>
      <c r="Z58" s="1127">
        <v>1</v>
      </c>
      <c r="AA58" s="1127">
        <v>11</v>
      </c>
      <c r="AB58" s="1127">
        <v>4</v>
      </c>
      <c r="AC58" t="s" s="1128">
        <v>3040</v>
      </c>
      <c r="AD58" t="s" s="1058">
        <v>1030</v>
      </c>
      <c r="AE58" t="s" s="767">
        <v>3041</v>
      </c>
      <c r="AF58" t="s" s="1058">
        <v>1504</v>
      </c>
      <c r="AG58" s="57"/>
      <c r="AH58" s="12"/>
      <c r="AI58" s="12"/>
      <c r="AJ58" s="12"/>
      <c r="AK58" s="12"/>
      <c r="AL58" s="12"/>
      <c r="AM58" s="12"/>
      <c r="AN58" s="12"/>
      <c r="AO58" s="12"/>
    </row>
    <row r="59" ht="18" customHeight="1">
      <c r="A59" s="1062">
        <f>A58+1</f>
        <v>11</v>
      </c>
      <c r="B59" s="1063">
        <v>2016</v>
      </c>
      <c r="C59" s="1089">
        <v>16971</v>
      </c>
      <c r="D59" s="1090"/>
      <c r="E59" s="507">
        <v>94327</v>
      </c>
      <c r="F59" t="s" s="767">
        <v>1225</v>
      </c>
      <c r="G59" s="85"/>
      <c r="H59" s="85"/>
      <c r="I59" s="488">
        <v>5</v>
      </c>
      <c r="J59" t="s" s="767">
        <v>1226</v>
      </c>
      <c r="K59" t="s" s="767">
        <v>1173</v>
      </c>
      <c r="L59" t="s" s="1058">
        <v>52</v>
      </c>
      <c r="M59" t="s" s="489">
        <v>3042</v>
      </c>
      <c r="N59" s="1059">
        <v>42577</v>
      </c>
      <c r="O59" s="1125">
        <v>436234</v>
      </c>
      <c r="P59" s="1060"/>
      <c r="Q59" t="s" s="1088">
        <v>3043</v>
      </c>
      <c r="R59" t="s" s="1124">
        <v>452</v>
      </c>
      <c r="S59" t="s" s="1124">
        <v>452</v>
      </c>
      <c r="T59" s="1126"/>
      <c r="U59" s="1126"/>
      <c r="V59" s="1126"/>
      <c r="W59" t="s" s="1124">
        <v>60</v>
      </c>
      <c r="X59" t="s" s="1088">
        <v>3044</v>
      </c>
      <c r="Y59" t="s" s="1110">
        <v>64</v>
      </c>
      <c r="Z59" s="1127">
        <v>2</v>
      </c>
      <c r="AA59" s="1127">
        <v>7</v>
      </c>
      <c r="AB59" s="1127">
        <v>77</v>
      </c>
      <c r="AC59" t="s" s="1088">
        <v>3045</v>
      </c>
      <c r="AD59" t="s" s="1058">
        <v>1030</v>
      </c>
      <c r="AE59" s="85"/>
      <c r="AF59" s="1058"/>
      <c r="AG59" s="57"/>
      <c r="AH59" s="12"/>
      <c r="AI59" s="12"/>
      <c r="AJ59" s="12"/>
      <c r="AK59" s="12"/>
      <c r="AL59" s="12"/>
      <c r="AM59" s="12"/>
      <c r="AN59" s="12"/>
      <c r="AO59" s="12"/>
    </row>
    <row r="60" ht="18" customHeight="1">
      <c r="A60" s="1062">
        <f>A59+1</f>
        <v>12</v>
      </c>
      <c r="B60" s="1063">
        <v>2016</v>
      </c>
      <c r="C60" s="1089">
        <v>14473</v>
      </c>
      <c r="D60" s="1090"/>
      <c r="E60" s="507">
        <v>80538</v>
      </c>
      <c r="F60" t="s" s="767">
        <v>1227</v>
      </c>
      <c r="G60" s="85"/>
      <c r="H60" s="1129"/>
      <c r="I60" s="1130">
        <v>1</v>
      </c>
      <c r="J60" t="s" s="767">
        <v>166</v>
      </c>
      <c r="K60" t="s" s="767">
        <v>1070</v>
      </c>
      <c r="L60" t="s" s="1058">
        <v>52</v>
      </c>
      <c r="M60" s="507">
        <v>85637110</v>
      </c>
      <c r="N60" s="1059">
        <v>42643</v>
      </c>
      <c r="O60" s="1125">
        <v>436397</v>
      </c>
      <c r="P60" s="1060"/>
      <c r="Q60" t="s" s="1088">
        <v>2973</v>
      </c>
      <c r="R60" t="s" s="1124">
        <v>498</v>
      </c>
      <c r="S60" t="s" s="1124">
        <v>342</v>
      </c>
      <c r="T60" t="s" s="1124">
        <v>114</v>
      </c>
      <c r="U60" t="s" s="1124">
        <v>83</v>
      </c>
      <c r="V60" s="1126"/>
      <c r="W60" t="s" s="1124">
        <v>60</v>
      </c>
      <c r="X60" t="s" s="1088">
        <v>3046</v>
      </c>
      <c r="Y60" t="s" s="1110">
        <v>64</v>
      </c>
      <c r="Z60" s="1127">
        <v>1</v>
      </c>
      <c r="AA60" s="1127">
        <v>2</v>
      </c>
      <c r="AB60" s="1127">
        <v>9</v>
      </c>
      <c r="AC60" t="s" s="1088">
        <v>3047</v>
      </c>
      <c r="AD60" t="s" s="1058">
        <v>2994</v>
      </c>
      <c r="AE60" t="s" s="767">
        <v>3048</v>
      </c>
      <c r="AF60" s="1058"/>
      <c r="AG60" s="57"/>
      <c r="AH60" s="12"/>
      <c r="AI60" s="12"/>
      <c r="AJ60" s="12"/>
      <c r="AK60" s="12"/>
      <c r="AL60" s="12"/>
      <c r="AM60" s="12"/>
      <c r="AN60" s="12"/>
      <c r="AO60" s="12"/>
    </row>
    <row r="61" ht="18" customHeight="1">
      <c r="A61" s="1062">
        <f>A60+1</f>
        <v>13</v>
      </c>
      <c r="B61" s="1063">
        <v>2016</v>
      </c>
      <c r="C61" s="1089">
        <v>16979</v>
      </c>
      <c r="D61" s="1090"/>
      <c r="E61" s="507">
        <v>94428</v>
      </c>
      <c r="F61" t="s" s="767">
        <v>1228</v>
      </c>
      <c r="G61" s="85"/>
      <c r="H61" s="85"/>
      <c r="I61" s="488">
        <v>5</v>
      </c>
      <c r="J61" t="s" s="767">
        <v>1226</v>
      </c>
      <c r="K61" t="s" s="767">
        <v>1173</v>
      </c>
      <c r="L61" t="s" s="1058">
        <v>70</v>
      </c>
      <c r="M61" t="s" s="489">
        <v>3049</v>
      </c>
      <c r="N61" s="1059">
        <v>42667</v>
      </c>
      <c r="O61" s="1125">
        <v>436206</v>
      </c>
      <c r="P61" s="1060"/>
      <c r="Q61" t="s" s="1088">
        <v>2995</v>
      </c>
      <c r="R61" t="s" s="1124">
        <v>74</v>
      </c>
      <c r="S61" t="s" s="1124">
        <v>175</v>
      </c>
      <c r="T61" s="1126"/>
      <c r="U61" s="1126"/>
      <c r="V61" s="1126"/>
      <c r="W61" t="s" s="1124">
        <v>60</v>
      </c>
      <c r="X61" t="s" s="1088">
        <v>3050</v>
      </c>
      <c r="Y61" t="s" s="1110">
        <v>64</v>
      </c>
      <c r="Z61" s="1127">
        <v>1</v>
      </c>
      <c r="AA61" s="1127">
        <v>7</v>
      </c>
      <c r="AB61" s="1127">
        <v>9</v>
      </c>
      <c r="AC61" s="495"/>
      <c r="AD61" t="s" s="1058">
        <v>2994</v>
      </c>
      <c r="AE61" s="85"/>
      <c r="AF61" s="1058"/>
      <c r="AG61" s="57"/>
      <c r="AH61" s="12"/>
      <c r="AI61" s="12"/>
      <c r="AJ61" s="12"/>
      <c r="AK61" s="12"/>
      <c r="AL61" s="12"/>
      <c r="AM61" s="12"/>
      <c r="AN61" s="12"/>
      <c r="AO61" s="12"/>
    </row>
    <row r="62" ht="18" customHeight="1">
      <c r="A62" s="1062">
        <f>A61+1</f>
        <v>14</v>
      </c>
      <c r="B62" s="1063">
        <v>2016</v>
      </c>
      <c r="C62" s="1089">
        <v>14302</v>
      </c>
      <c r="D62" s="1090"/>
      <c r="E62" s="507">
        <v>86199</v>
      </c>
      <c r="F62" t="s" s="767">
        <v>1229</v>
      </c>
      <c r="G62" s="85"/>
      <c r="H62" s="85"/>
      <c r="I62" s="488">
        <v>1</v>
      </c>
      <c r="J62" t="s" s="1131">
        <v>50</v>
      </c>
      <c r="K62" t="s" s="767">
        <v>1070</v>
      </c>
      <c r="L62" t="s" s="1058">
        <v>52</v>
      </c>
      <c r="M62" t="s" s="489">
        <v>3051</v>
      </c>
      <c r="N62" s="1059">
        <v>42674</v>
      </c>
      <c r="O62" s="1125">
        <v>435538</v>
      </c>
      <c r="P62" s="1060"/>
      <c r="Q62" t="s" s="1088">
        <v>2973</v>
      </c>
      <c r="R62" t="s" s="1124">
        <v>95</v>
      </c>
      <c r="S62" t="s" s="1124">
        <v>95</v>
      </c>
      <c r="T62" s="1126"/>
      <c r="U62" s="1126"/>
      <c r="V62" s="1126"/>
      <c r="W62" t="s" s="1124">
        <v>60</v>
      </c>
      <c r="X62" t="s" s="1132">
        <v>250</v>
      </c>
      <c r="Y62" t="s" s="1110">
        <v>84</v>
      </c>
      <c r="Z62" s="1127">
        <v>1</v>
      </c>
      <c r="AA62" s="1127">
        <v>2</v>
      </c>
      <c r="AB62" s="1127">
        <v>100</v>
      </c>
      <c r="AC62" s="496"/>
      <c r="AD62" t="s" s="1058">
        <v>1030</v>
      </c>
      <c r="AE62" t="s" s="767">
        <v>3007</v>
      </c>
      <c r="AF62" s="1058"/>
      <c r="AG62" s="57"/>
      <c r="AH62" s="12"/>
      <c r="AI62" s="12"/>
      <c r="AJ62" s="12"/>
      <c r="AK62" s="12"/>
      <c r="AL62" s="12"/>
      <c r="AM62" s="12"/>
      <c r="AN62" s="12"/>
      <c r="AO62" s="12"/>
    </row>
    <row r="63" ht="18" customHeight="1">
      <c r="A63" s="1062">
        <f>A62+1</f>
        <v>15</v>
      </c>
      <c r="B63" s="1063">
        <v>2016</v>
      </c>
      <c r="C63" s="1089">
        <v>14241</v>
      </c>
      <c r="D63" s="1090"/>
      <c r="E63" s="507">
        <v>81377</v>
      </c>
      <c r="F63" t="s" s="767">
        <v>1230</v>
      </c>
      <c r="G63" s="85"/>
      <c r="H63" s="85"/>
      <c r="I63" s="488">
        <v>8</v>
      </c>
      <c r="J63" t="s" s="1131">
        <v>1206</v>
      </c>
      <c r="K63" t="s" s="767">
        <v>1070</v>
      </c>
      <c r="L63" t="s" s="1058">
        <v>70</v>
      </c>
      <c r="M63" t="s" s="489">
        <v>3052</v>
      </c>
      <c r="N63" s="1059">
        <v>42674</v>
      </c>
      <c r="O63" s="1125">
        <v>302703</v>
      </c>
      <c r="P63" s="1060"/>
      <c r="Q63" t="s" s="1088">
        <v>2976</v>
      </c>
      <c r="R63" t="s" s="1124">
        <v>95</v>
      </c>
      <c r="S63" t="s" s="1124">
        <v>95</v>
      </c>
      <c r="T63" s="1126"/>
      <c r="U63" s="1126"/>
      <c r="V63" s="1126"/>
      <c r="W63" t="s" s="1124">
        <v>60</v>
      </c>
      <c r="X63" t="s" s="1132">
        <v>250</v>
      </c>
      <c r="Y63" t="s" s="1110">
        <v>84</v>
      </c>
      <c r="Z63" s="1127">
        <v>1</v>
      </c>
      <c r="AA63" s="1127">
        <v>2</v>
      </c>
      <c r="AB63" s="1127">
        <v>50</v>
      </c>
      <c r="AC63" s="496"/>
      <c r="AD63" t="s" s="1058">
        <v>1030</v>
      </c>
      <c r="AE63" t="s" s="767">
        <v>3007</v>
      </c>
      <c r="AF63" s="1058"/>
      <c r="AG63" s="57"/>
      <c r="AH63" s="12"/>
      <c r="AI63" s="12"/>
      <c r="AJ63" s="12"/>
      <c r="AK63" s="12"/>
      <c r="AL63" s="12"/>
      <c r="AM63" s="12"/>
      <c r="AN63" s="12"/>
      <c r="AO63" s="12"/>
    </row>
    <row r="64" ht="18" customHeight="1">
      <c r="A64" s="1062">
        <f>A63+1</f>
        <v>16</v>
      </c>
      <c r="B64" s="1063">
        <v>2016</v>
      </c>
      <c r="C64" s="1089">
        <v>13888</v>
      </c>
      <c r="D64" s="1090"/>
      <c r="E64" s="507">
        <v>85609</v>
      </c>
      <c r="F64" t="s" s="767">
        <v>1231</v>
      </c>
      <c r="G64" s="85"/>
      <c r="H64" s="85"/>
      <c r="I64" s="488">
        <v>7</v>
      </c>
      <c r="J64" t="s" s="1131">
        <v>1132</v>
      </c>
      <c r="K64" t="s" s="767">
        <v>1079</v>
      </c>
      <c r="L64" t="s" s="1058">
        <v>70</v>
      </c>
      <c r="M64" t="s" s="489">
        <v>3053</v>
      </c>
      <c r="N64" s="1059">
        <v>42674</v>
      </c>
      <c r="O64" s="1125">
        <v>362962</v>
      </c>
      <c r="P64" s="1060"/>
      <c r="Q64" t="s" s="1088">
        <v>3009</v>
      </c>
      <c r="R64" t="s" s="1124">
        <v>95</v>
      </c>
      <c r="S64" t="s" s="1124">
        <v>95</v>
      </c>
      <c r="T64" t="s" s="1124">
        <v>2989</v>
      </c>
      <c r="U64" s="1126"/>
      <c r="V64" s="1126"/>
      <c r="W64" t="s" s="1124">
        <v>60</v>
      </c>
      <c r="X64" t="s" s="1132">
        <v>250</v>
      </c>
      <c r="Y64" t="s" s="1110">
        <v>84</v>
      </c>
      <c r="Z64" s="1127">
        <v>2</v>
      </c>
      <c r="AA64" s="1127">
        <v>2</v>
      </c>
      <c r="AB64" s="1127">
        <v>108</v>
      </c>
      <c r="AC64" s="496"/>
      <c r="AD64" t="s" s="1058">
        <v>1030</v>
      </c>
      <c r="AE64" t="s" s="767">
        <v>3007</v>
      </c>
      <c r="AF64" s="1058"/>
      <c r="AG64" s="57"/>
      <c r="AH64" s="12"/>
      <c r="AI64" s="12"/>
      <c r="AJ64" s="12"/>
      <c r="AK64" s="12"/>
      <c r="AL64" s="12"/>
      <c r="AM64" s="12"/>
      <c r="AN64" s="12"/>
      <c r="AO64" s="12"/>
    </row>
    <row r="65" ht="18" customHeight="1">
      <c r="A65" s="1062">
        <f>A64+1</f>
        <v>17</v>
      </c>
      <c r="B65" s="1063">
        <v>2016</v>
      </c>
      <c r="C65" s="1089">
        <v>14144</v>
      </c>
      <c r="D65" s="1090"/>
      <c r="E65" s="507">
        <v>81541</v>
      </c>
      <c r="F65" t="s" s="489">
        <v>1232</v>
      </c>
      <c r="G65" s="496"/>
      <c r="H65" s="496"/>
      <c r="I65" s="488">
        <v>1</v>
      </c>
      <c r="J65" t="s" s="1131">
        <v>166</v>
      </c>
      <c r="K65" t="s" s="1133">
        <v>1070</v>
      </c>
      <c r="L65" t="s" s="1058">
        <v>52</v>
      </c>
      <c r="M65" t="s" s="489">
        <v>3054</v>
      </c>
      <c r="N65" s="1059">
        <v>42735</v>
      </c>
      <c r="O65" s="1125">
        <v>435848</v>
      </c>
      <c r="P65" s="1060"/>
      <c r="Q65" t="s" s="1088">
        <v>2973</v>
      </c>
      <c r="R65" t="s" s="1124">
        <v>74</v>
      </c>
      <c r="S65" t="s" s="1124">
        <v>176</v>
      </c>
      <c r="T65" s="1126"/>
      <c r="U65" s="1126"/>
      <c r="V65" s="1126"/>
      <c r="W65" t="s" s="1124">
        <v>60</v>
      </c>
      <c r="X65" t="s" s="1132">
        <v>250</v>
      </c>
      <c r="Y65" t="s" s="1110">
        <v>64</v>
      </c>
      <c r="Z65" s="1127">
        <v>1</v>
      </c>
      <c r="AA65" s="1127">
        <v>2</v>
      </c>
      <c r="AB65" s="1127">
        <v>29</v>
      </c>
      <c r="AC65" s="1134"/>
      <c r="AD65" t="s" s="1058">
        <v>2994</v>
      </c>
      <c r="AE65" t="s" s="767">
        <v>3055</v>
      </c>
      <c r="AF65" s="1058"/>
      <c r="AG65" s="57"/>
      <c r="AH65" s="12"/>
      <c r="AI65" s="12"/>
      <c r="AJ65" s="12"/>
      <c r="AK65" s="12"/>
      <c r="AL65" s="12"/>
      <c r="AM65" s="12"/>
      <c r="AN65" s="12"/>
      <c r="AO65" s="12"/>
    </row>
    <row r="66" ht="18" customHeight="1">
      <c r="A66" s="1062">
        <f>A65+1</f>
        <v>18</v>
      </c>
      <c r="B66" s="1063">
        <v>2016</v>
      </c>
      <c r="C66" s="1089">
        <v>13119</v>
      </c>
      <c r="D66" s="1090"/>
      <c r="E66" s="507">
        <v>93049</v>
      </c>
      <c r="F66" t="s" s="489">
        <v>1233</v>
      </c>
      <c r="G66" s="496"/>
      <c r="H66" s="496"/>
      <c r="I66" s="488">
        <v>1</v>
      </c>
      <c r="J66" t="s" s="1131">
        <v>166</v>
      </c>
      <c r="K66" t="s" s="767">
        <v>1070</v>
      </c>
      <c r="L66" t="s" s="1058">
        <v>52</v>
      </c>
      <c r="M66" t="s" s="489">
        <v>3056</v>
      </c>
      <c r="N66" s="1059">
        <v>42735</v>
      </c>
      <c r="O66" s="1125">
        <v>435385</v>
      </c>
      <c r="P66" t="s" s="1135">
        <v>3057</v>
      </c>
      <c r="Q66" t="s" s="1088">
        <v>3058</v>
      </c>
      <c r="R66" t="s" s="1124">
        <v>464</v>
      </c>
      <c r="S66" t="s" s="1124">
        <v>203</v>
      </c>
      <c r="T66" s="1126"/>
      <c r="U66" s="1126"/>
      <c r="V66" s="1126"/>
      <c r="W66" t="s" s="1124">
        <v>60</v>
      </c>
      <c r="X66" t="s" s="1132">
        <v>3059</v>
      </c>
      <c r="Y66" t="s" s="1110">
        <v>64</v>
      </c>
      <c r="Z66" s="1127">
        <v>1</v>
      </c>
      <c r="AA66" s="1127">
        <v>2</v>
      </c>
      <c r="AB66" s="1127">
        <v>95</v>
      </c>
      <c r="AC66" s="497"/>
      <c r="AD66" t="s" s="1058">
        <v>2994</v>
      </c>
      <c r="AE66" s="85"/>
      <c r="AF66" s="1058"/>
      <c r="AG66" s="57"/>
      <c r="AH66" s="12"/>
      <c r="AI66" s="12"/>
      <c r="AJ66" s="12"/>
      <c r="AK66" s="12"/>
      <c r="AL66" s="12"/>
      <c r="AM66" s="12"/>
      <c r="AN66" s="12"/>
      <c r="AO66" s="12"/>
    </row>
    <row r="67" ht="18" customHeight="1">
      <c r="A67" s="1062">
        <f>A66+1</f>
        <v>19</v>
      </c>
      <c r="B67" s="1063">
        <v>2016</v>
      </c>
      <c r="C67" s="1089">
        <v>16530</v>
      </c>
      <c r="D67" s="1090"/>
      <c r="E67" s="507">
        <v>83334</v>
      </c>
      <c r="F67" t="s" s="489">
        <v>1235</v>
      </c>
      <c r="G67" s="496"/>
      <c r="H67" s="496"/>
      <c r="I67" s="488">
        <v>1</v>
      </c>
      <c r="J67" t="s" s="1131">
        <v>50</v>
      </c>
      <c r="K67" t="s" s="767">
        <v>1070</v>
      </c>
      <c r="L67" t="s" s="1058">
        <v>1236</v>
      </c>
      <c r="M67" t="s" s="489">
        <v>3060</v>
      </c>
      <c r="N67" s="1059">
        <v>42735</v>
      </c>
      <c r="O67" s="1125">
        <v>436155</v>
      </c>
      <c r="P67" s="1060"/>
      <c r="Q67" t="s" s="1088">
        <v>2976</v>
      </c>
      <c r="R67" t="s" s="1124">
        <v>695</v>
      </c>
      <c r="S67" t="s" s="1124">
        <v>3061</v>
      </c>
      <c r="T67" t="s" s="1124">
        <v>204</v>
      </c>
      <c r="U67" t="s" s="1124">
        <v>83</v>
      </c>
      <c r="V67" s="1126"/>
      <c r="W67" t="s" s="1124">
        <v>60</v>
      </c>
      <c r="X67" t="s" s="1132">
        <v>2980</v>
      </c>
      <c r="Y67" t="s" s="1110">
        <v>64</v>
      </c>
      <c r="Z67" s="1127">
        <v>1</v>
      </c>
      <c r="AA67" s="1127">
        <v>2</v>
      </c>
      <c r="AB67" s="1127">
        <v>52</v>
      </c>
      <c r="AC67" s="496"/>
      <c r="AD67" t="s" s="1058">
        <v>2994</v>
      </c>
      <c r="AE67" t="s" s="767">
        <v>3062</v>
      </c>
      <c r="AF67" s="1058"/>
      <c r="AG67" s="57"/>
      <c r="AH67" s="12"/>
      <c r="AI67" s="12"/>
      <c r="AJ67" s="12"/>
      <c r="AK67" s="12"/>
      <c r="AL67" s="12"/>
      <c r="AM67" s="12"/>
      <c r="AN67" s="12"/>
      <c r="AO67" s="12"/>
    </row>
    <row r="68" ht="18" customHeight="1">
      <c r="A68" s="1062">
        <f>A67+1</f>
        <v>20</v>
      </c>
      <c r="B68" s="1063">
        <v>2016</v>
      </c>
      <c r="C68" s="1089">
        <v>16984</v>
      </c>
      <c r="D68" s="1090"/>
      <c r="E68" s="507">
        <v>94469</v>
      </c>
      <c r="F68" t="s" s="489">
        <v>1237</v>
      </c>
      <c r="G68" s="496"/>
      <c r="H68" s="496"/>
      <c r="I68" s="488">
        <v>5</v>
      </c>
      <c r="J68" t="s" s="1131">
        <v>1226</v>
      </c>
      <c r="K68" t="s" s="767">
        <v>1173</v>
      </c>
      <c r="L68" t="s" s="1058">
        <v>70</v>
      </c>
      <c r="M68" t="s" s="489">
        <v>3063</v>
      </c>
      <c r="N68" s="1059">
        <v>42735</v>
      </c>
      <c r="O68" s="1125">
        <v>436211</v>
      </c>
      <c r="P68" s="1060"/>
      <c r="Q68" t="s" s="1088">
        <v>2995</v>
      </c>
      <c r="R68" t="s" s="1124">
        <v>3064</v>
      </c>
      <c r="S68" t="s" s="1124">
        <v>3065</v>
      </c>
      <c r="T68" s="1126"/>
      <c r="U68" s="1126"/>
      <c r="V68" s="1126"/>
      <c r="W68" t="s" s="1124">
        <v>60</v>
      </c>
      <c r="X68" t="s" s="1132">
        <v>250</v>
      </c>
      <c r="Y68" t="s" s="1110">
        <v>64</v>
      </c>
      <c r="Z68" s="1127">
        <v>1</v>
      </c>
      <c r="AA68" s="1127">
        <v>7</v>
      </c>
      <c r="AB68" s="1127">
        <v>16</v>
      </c>
      <c r="AC68" s="496"/>
      <c r="AD68" t="s" s="1100">
        <v>2994</v>
      </c>
      <c r="AE68" s="1098"/>
      <c r="AF68" s="1058"/>
      <c r="AG68" s="57"/>
      <c r="AH68" s="12"/>
      <c r="AI68" s="12"/>
      <c r="AJ68" s="12"/>
      <c r="AK68" s="12"/>
      <c r="AL68" s="12"/>
      <c r="AM68" s="12"/>
      <c r="AN68" s="12"/>
      <c r="AO68" s="12"/>
    </row>
    <row r="69" ht="18" customHeight="1">
      <c r="A69" s="1062">
        <f>A68+1</f>
        <v>21</v>
      </c>
      <c r="B69" s="1063">
        <v>2016</v>
      </c>
      <c r="C69" s="1089">
        <v>16976</v>
      </c>
      <c r="D69" s="1090"/>
      <c r="E69" s="507">
        <v>94405</v>
      </c>
      <c r="F69" t="s" s="489">
        <v>1238</v>
      </c>
      <c r="G69" s="496"/>
      <c r="H69" s="496"/>
      <c r="I69" s="488">
        <v>5</v>
      </c>
      <c r="J69" t="s" s="1131">
        <v>1226</v>
      </c>
      <c r="K69" t="s" s="767">
        <v>1173</v>
      </c>
      <c r="L69" t="s" s="1058">
        <v>70</v>
      </c>
      <c r="M69" t="s" s="489">
        <v>3066</v>
      </c>
      <c r="N69" s="1136">
        <v>42735</v>
      </c>
      <c r="O69" s="1125">
        <v>436200</v>
      </c>
      <c r="P69" s="1060"/>
      <c r="Q69" t="s" s="1088">
        <v>2995</v>
      </c>
      <c r="R69" t="s" s="1124">
        <v>74</v>
      </c>
      <c r="S69" t="s" s="1124">
        <v>175</v>
      </c>
      <c r="T69" t="s" s="1124">
        <v>588</v>
      </c>
      <c r="U69" t="s" s="1124">
        <v>83</v>
      </c>
      <c r="V69" s="1126"/>
      <c r="W69" t="s" s="1124">
        <v>60</v>
      </c>
      <c r="X69" t="s" s="1132">
        <v>3067</v>
      </c>
      <c r="Y69" s="1137"/>
      <c r="Z69" s="1060"/>
      <c r="AA69" s="1127">
        <v>7</v>
      </c>
      <c r="AB69" s="1127">
        <v>26</v>
      </c>
      <c r="AC69" s="496"/>
      <c r="AD69" s="1102"/>
      <c r="AE69" s="1098"/>
      <c r="AF69" s="1058"/>
      <c r="AG69" s="57"/>
      <c r="AH69" s="12"/>
      <c r="AI69" s="12"/>
      <c r="AJ69" s="12"/>
      <c r="AK69" s="12"/>
      <c r="AL69" s="12"/>
      <c r="AM69" s="12"/>
      <c r="AN69" s="12"/>
      <c r="AO69" s="12"/>
    </row>
    <row r="70" ht="23.25" customHeight="1">
      <c r="A70" s="1138"/>
      <c r="B70" t="s" s="1045">
        <v>3068</v>
      </c>
      <c r="C70" s="1139"/>
      <c r="D70" s="1139"/>
      <c r="E70" s="1140"/>
      <c r="F70" s="1140"/>
      <c r="G70" s="1140"/>
      <c r="H70" s="1140"/>
      <c r="I70" s="1141"/>
      <c r="J70" s="1142"/>
      <c r="K70" s="518"/>
      <c r="L70" s="518"/>
      <c r="M70" s="1140"/>
      <c r="N70" s="500"/>
      <c r="O70" s="500"/>
      <c r="P70" s="1141"/>
      <c r="Q70" s="1141"/>
      <c r="R70" s="1143"/>
      <c r="S70" s="1143"/>
      <c r="T70" s="1141"/>
      <c r="U70" s="1141"/>
      <c r="V70" s="1141"/>
      <c r="W70" s="1141"/>
      <c r="X70" s="1141"/>
      <c r="Y70" s="1141"/>
      <c r="Z70" s="1144"/>
      <c r="AA70" s="1145"/>
      <c r="AB70" s="1146"/>
      <c r="AC70" s="1146"/>
      <c r="AD70" s="1146"/>
      <c r="AE70" s="1140"/>
      <c r="AF70" s="1147"/>
      <c r="AG70" s="1148"/>
      <c r="AH70" s="33"/>
      <c r="AI70" s="33"/>
      <c r="AJ70" s="12"/>
      <c r="AK70" s="12"/>
      <c r="AL70" s="12"/>
      <c r="AM70" s="12"/>
      <c r="AN70" s="12"/>
      <c r="AO70" s="12"/>
    </row>
    <row r="71" ht="31.5" customHeight="1">
      <c r="A71" s="1149"/>
      <c r="B71" t="s" s="1150">
        <v>7</v>
      </c>
      <c r="C71" t="s" s="1151">
        <v>9</v>
      </c>
      <c r="D71" s="1152"/>
      <c r="E71" t="s" s="1151">
        <v>10</v>
      </c>
      <c r="F71" t="s" s="1153">
        <v>11</v>
      </c>
      <c r="G71" t="s" s="1153">
        <v>12</v>
      </c>
      <c r="H71" t="s" s="1154">
        <v>14</v>
      </c>
      <c r="I71" t="s" s="1155">
        <v>15</v>
      </c>
      <c r="J71" t="s" s="1156">
        <v>16</v>
      </c>
      <c r="K71" t="s" s="1157">
        <v>17</v>
      </c>
      <c r="L71" t="s" s="1155">
        <v>18</v>
      </c>
      <c r="M71" t="s" s="1156">
        <v>3069</v>
      </c>
      <c r="N71" t="s" s="1157">
        <v>3070</v>
      </c>
      <c r="O71" t="s" s="1157">
        <v>3071</v>
      </c>
      <c r="P71" t="s" s="1157">
        <v>1504</v>
      </c>
      <c r="Q71" t="s" s="1157">
        <v>3072</v>
      </c>
      <c r="R71" t="s" s="1157">
        <v>3073</v>
      </c>
      <c r="S71" t="s" s="1158">
        <v>2960</v>
      </c>
      <c r="T71" t="s" s="1159">
        <v>3074</v>
      </c>
      <c r="U71" t="s" s="1159">
        <v>30</v>
      </c>
      <c r="V71" t="s" s="1159">
        <v>31</v>
      </c>
      <c r="W71" t="s" s="1159">
        <v>32</v>
      </c>
      <c r="X71" t="s" s="1159">
        <v>33</v>
      </c>
      <c r="Y71" t="s" s="1159">
        <v>34</v>
      </c>
      <c r="Z71" t="s" s="1159">
        <v>2961</v>
      </c>
      <c r="AA71" t="s" s="1159">
        <v>37</v>
      </c>
      <c r="AB71" t="s" s="1159">
        <v>38</v>
      </c>
      <c r="AC71" t="s" s="1156">
        <v>3075</v>
      </c>
      <c r="AD71" t="s" s="1156">
        <v>3076</v>
      </c>
      <c r="AE71" t="s" s="1155">
        <v>39</v>
      </c>
      <c r="AF71" t="s" s="1155">
        <v>3077</v>
      </c>
      <c r="AG71" t="s" s="1155">
        <v>2965</v>
      </c>
      <c r="AH71" t="s" s="1155">
        <v>2966</v>
      </c>
      <c r="AI71" t="s" s="1155">
        <v>3078</v>
      </c>
      <c r="AJ71" s="57"/>
      <c r="AK71" s="12"/>
      <c r="AL71" s="12"/>
      <c r="AM71" s="12"/>
      <c r="AN71" s="12"/>
      <c r="AO71" s="12"/>
    </row>
    <row r="72" ht="21" customHeight="1">
      <c r="A72" s="1160">
        <v>1</v>
      </c>
      <c r="B72" s="1161">
        <v>2017</v>
      </c>
      <c r="C72" s="1089">
        <v>14242</v>
      </c>
      <c r="D72" s="1090"/>
      <c r="E72" s="507">
        <v>80636</v>
      </c>
      <c r="F72" t="s" s="1116">
        <v>107</v>
      </c>
      <c r="G72" t="s" s="1116">
        <v>1290</v>
      </c>
      <c r="H72" t="s" s="1162">
        <v>90</v>
      </c>
      <c r="I72" s="1080">
        <v>1</v>
      </c>
      <c r="J72" t="s" s="1163">
        <v>166</v>
      </c>
      <c r="K72" t="s" s="1058">
        <v>1291</v>
      </c>
      <c r="L72" t="s" s="1081">
        <v>1722</v>
      </c>
      <c r="M72" t="s" s="1116">
        <v>3079</v>
      </c>
      <c r="N72" s="1059">
        <v>42675</v>
      </c>
      <c r="O72" s="1059">
        <v>42791</v>
      </c>
      <c r="P72" s="1164"/>
      <c r="Q72" s="1125">
        <v>137522</v>
      </c>
      <c r="R72" s="1125">
        <v>435692</v>
      </c>
      <c r="S72" t="s" s="1088">
        <v>2976</v>
      </c>
      <c r="T72" s="1088"/>
      <c r="U72" t="s" s="1124">
        <v>95</v>
      </c>
      <c r="V72" t="s" s="1124">
        <v>95</v>
      </c>
      <c r="W72" s="1126"/>
      <c r="X72" s="1126"/>
      <c r="Y72" s="1126"/>
      <c r="Z72" s="1126"/>
      <c r="AA72" s="1165"/>
      <c r="AB72" t="s" s="1166">
        <v>60</v>
      </c>
      <c r="AC72" t="s" s="1167">
        <v>250</v>
      </c>
      <c r="AD72" s="1168"/>
      <c r="AE72" s="1169">
        <v>1</v>
      </c>
      <c r="AF72" s="1085"/>
      <c r="AG72" s="1169">
        <v>2</v>
      </c>
      <c r="AH72" s="1169">
        <v>41</v>
      </c>
      <c r="AI72" s="1085"/>
      <c r="AJ72" s="57"/>
      <c r="AK72" s="12"/>
      <c r="AL72" s="12"/>
      <c r="AM72" s="12"/>
      <c r="AN72" s="12"/>
      <c r="AO72" s="12"/>
    </row>
    <row r="73" ht="25.5" customHeight="1">
      <c r="A73" s="1062">
        <f>A72+1</f>
        <v>2</v>
      </c>
      <c r="B73" s="1063">
        <v>2017</v>
      </c>
      <c r="C73" s="1089">
        <v>14394</v>
      </c>
      <c r="D73" s="1090"/>
      <c r="E73" s="507">
        <v>85356</v>
      </c>
      <c r="F73" t="s" s="489">
        <v>319</v>
      </c>
      <c r="G73" t="s" s="489">
        <v>1292</v>
      </c>
      <c r="H73" t="s" s="1170">
        <v>2840</v>
      </c>
      <c r="I73" s="488">
        <v>9</v>
      </c>
      <c r="J73" t="s" s="1171">
        <v>1119</v>
      </c>
      <c r="K73" t="s" s="1058">
        <v>1293</v>
      </c>
      <c r="L73" t="s" s="1058">
        <v>1735</v>
      </c>
      <c r="M73" t="s" s="489">
        <v>3080</v>
      </c>
      <c r="N73" s="1059"/>
      <c r="O73" s="1059">
        <v>42855</v>
      </c>
      <c r="P73" s="1164"/>
      <c r="Q73" s="1125">
        <v>545707</v>
      </c>
      <c r="R73" s="1125">
        <v>412734</v>
      </c>
      <c r="S73" t="s" s="1088">
        <v>2998</v>
      </c>
      <c r="T73" s="1088"/>
      <c r="U73" t="s" s="1124">
        <v>3081</v>
      </c>
      <c r="V73" t="s" s="1124">
        <v>3081</v>
      </c>
      <c r="W73" t="s" s="1124">
        <v>3081</v>
      </c>
      <c r="X73" t="s" s="1124">
        <v>83</v>
      </c>
      <c r="Y73" t="s" s="1166">
        <v>34</v>
      </c>
      <c r="Z73" t="s" s="1166">
        <v>60</v>
      </c>
      <c r="AA73" s="1165"/>
      <c r="AB73" s="1165"/>
      <c r="AC73" t="s" s="1132">
        <v>3082</v>
      </c>
      <c r="AD73" s="1172"/>
      <c r="AE73" s="1127">
        <v>0</v>
      </c>
      <c r="AF73" s="1060"/>
      <c r="AG73" s="1127">
        <v>3</v>
      </c>
      <c r="AH73" s="1127">
        <v>32</v>
      </c>
      <c r="AI73" s="1060"/>
      <c r="AJ73" s="57"/>
      <c r="AK73" s="12"/>
      <c r="AL73" s="12"/>
      <c r="AM73" s="12"/>
      <c r="AN73" s="12"/>
      <c r="AO73" s="12"/>
    </row>
    <row r="74" ht="12.75" customHeight="1">
      <c r="A74" s="1062">
        <f>A73+1</f>
        <v>3</v>
      </c>
      <c r="B74" s="1063">
        <v>2017</v>
      </c>
      <c r="C74" s="1089">
        <v>19961</v>
      </c>
      <c r="D74" s="1090"/>
      <c r="E74" s="507">
        <v>80333</v>
      </c>
      <c r="F74" t="s" s="489">
        <v>107</v>
      </c>
      <c r="G74" t="s" s="489">
        <v>1294</v>
      </c>
      <c r="H74" t="s" s="1170">
        <v>2840</v>
      </c>
      <c r="I74" s="488">
        <v>9</v>
      </c>
      <c r="J74" t="s" s="1171">
        <v>1119</v>
      </c>
      <c r="K74" t="s" s="1058">
        <v>1293</v>
      </c>
      <c r="L74" t="s" s="1058">
        <v>1722</v>
      </c>
      <c r="M74" t="s" s="489">
        <v>3083</v>
      </c>
      <c r="N74" s="1059"/>
      <c r="O74" s="1059">
        <v>42855</v>
      </c>
      <c r="P74" s="1164"/>
      <c r="Q74" s="1125">
        <v>137819</v>
      </c>
      <c r="R74" s="1125">
        <v>435999</v>
      </c>
      <c r="S74" t="s" s="1088">
        <v>3084</v>
      </c>
      <c r="T74" s="1088"/>
      <c r="U74" t="s" s="1124">
        <v>74</v>
      </c>
      <c r="V74" t="s" s="1124">
        <v>74</v>
      </c>
      <c r="W74" t="s" s="1124">
        <v>2989</v>
      </c>
      <c r="X74" s="1126"/>
      <c r="Y74" s="1165"/>
      <c r="Z74" t="s" s="1166">
        <v>60</v>
      </c>
      <c r="AA74" s="1165"/>
      <c r="AB74" s="1165"/>
      <c r="AC74" t="s" s="1132">
        <v>2999</v>
      </c>
      <c r="AD74" s="1172"/>
      <c r="AE74" s="1127">
        <v>1</v>
      </c>
      <c r="AF74" s="1060"/>
      <c r="AG74" s="1127">
        <v>3</v>
      </c>
      <c r="AH74" s="1127">
        <v>28</v>
      </c>
      <c r="AI74" s="1060"/>
      <c r="AJ74" s="57"/>
      <c r="AK74" s="12"/>
      <c r="AL74" s="12"/>
      <c r="AM74" s="12"/>
      <c r="AN74" s="12"/>
      <c r="AO74" s="12"/>
    </row>
    <row r="75" ht="25.5" customHeight="1">
      <c r="A75" s="1062">
        <f>A74+1</f>
        <v>4</v>
      </c>
      <c r="B75" s="1063">
        <v>2017</v>
      </c>
      <c r="C75" s="1089">
        <v>14257</v>
      </c>
      <c r="D75" s="1090"/>
      <c r="E75" s="507">
        <v>80992</v>
      </c>
      <c r="F75" t="s" s="489">
        <v>107</v>
      </c>
      <c r="G75" t="s" s="489">
        <v>1295</v>
      </c>
      <c r="H75" t="s" s="1170">
        <v>90</v>
      </c>
      <c r="I75" s="488">
        <v>1</v>
      </c>
      <c r="J75" t="s" s="1131">
        <v>166</v>
      </c>
      <c r="K75" t="s" s="1058">
        <v>1291</v>
      </c>
      <c r="L75" t="s" s="1058">
        <v>1722</v>
      </c>
      <c r="M75" t="s" s="489">
        <v>3085</v>
      </c>
      <c r="N75" s="1059"/>
      <c r="O75" s="1059">
        <v>42868</v>
      </c>
      <c r="P75" s="1164"/>
      <c r="Q75" s="1125">
        <v>138002</v>
      </c>
      <c r="R75" s="1125">
        <v>436157</v>
      </c>
      <c r="S75" t="s" s="1088">
        <v>2973</v>
      </c>
      <c r="T75" s="1088"/>
      <c r="U75" t="s" s="1124">
        <v>95</v>
      </c>
      <c r="V75" t="s" s="1124">
        <v>95</v>
      </c>
      <c r="W75" s="1126"/>
      <c r="X75" s="1126"/>
      <c r="Y75" s="1165"/>
      <c r="Z75" t="s" s="1166">
        <v>60</v>
      </c>
      <c r="AA75" s="1165"/>
      <c r="AB75" s="1165"/>
      <c r="AC75" t="s" s="1132">
        <v>3086</v>
      </c>
      <c r="AD75" s="1172"/>
      <c r="AE75" s="1127">
        <v>1</v>
      </c>
      <c r="AF75" s="1060"/>
      <c r="AG75" s="1127">
        <v>2</v>
      </c>
      <c r="AH75" s="1127">
        <v>103</v>
      </c>
      <c r="AI75" s="1060"/>
      <c r="AJ75" s="57"/>
      <c r="AK75" s="12"/>
      <c r="AL75" s="12"/>
      <c r="AM75" s="12"/>
      <c r="AN75" s="12"/>
      <c r="AO75" s="12"/>
    </row>
    <row r="76" ht="12.75" customHeight="1">
      <c r="A76" s="1062">
        <f>A75+1</f>
        <v>5</v>
      </c>
      <c r="B76" s="1063">
        <v>2017</v>
      </c>
      <c r="C76" s="1089">
        <v>14331</v>
      </c>
      <c r="D76" s="1090"/>
      <c r="E76" s="507">
        <v>85049</v>
      </c>
      <c r="F76" t="s" s="489">
        <v>1296</v>
      </c>
      <c r="G76" t="s" s="489">
        <v>1297</v>
      </c>
      <c r="H76" t="s" s="1170">
        <v>2840</v>
      </c>
      <c r="I76" s="488">
        <v>1</v>
      </c>
      <c r="J76" t="s" s="1131">
        <v>166</v>
      </c>
      <c r="K76" t="s" s="1058">
        <v>1298</v>
      </c>
      <c r="L76" t="s" s="1058">
        <v>1729</v>
      </c>
      <c r="M76" t="s" s="489">
        <v>3087</v>
      </c>
      <c r="N76" s="1173">
        <v>42887</v>
      </c>
      <c r="O76" s="1059">
        <v>42886</v>
      </c>
      <c r="P76" s="1164"/>
      <c r="Q76" s="1125">
        <v>138336</v>
      </c>
      <c r="R76" s="1125">
        <v>436389</v>
      </c>
      <c r="S76" s="1174">
        <v>1</v>
      </c>
      <c r="T76" s="1174"/>
      <c r="U76" t="s" s="1124">
        <v>174</v>
      </c>
      <c r="V76" s="1126"/>
      <c r="W76" s="1126"/>
      <c r="X76" s="1126"/>
      <c r="Y76" s="1165"/>
      <c r="Z76" t="s" s="1166">
        <v>60</v>
      </c>
      <c r="AA76" s="1165"/>
      <c r="AB76" s="1165"/>
      <c r="AC76" t="s" s="1132">
        <v>3035</v>
      </c>
      <c r="AD76" s="1172"/>
      <c r="AE76" s="1127">
        <v>2</v>
      </c>
      <c r="AF76" s="1060"/>
      <c r="AG76" s="1127">
        <v>2</v>
      </c>
      <c r="AH76" s="1127">
        <v>98</v>
      </c>
      <c r="AI76" s="1060"/>
      <c r="AJ76" s="57"/>
      <c r="AK76" s="12"/>
      <c r="AL76" s="12"/>
      <c r="AM76" s="12"/>
      <c r="AN76" s="12"/>
      <c r="AO76" s="12"/>
    </row>
    <row r="77" ht="12.75" customHeight="1">
      <c r="A77" s="1062">
        <f>A76+1</f>
        <v>6</v>
      </c>
      <c r="B77" s="1063">
        <v>2017</v>
      </c>
      <c r="C77" s="1089">
        <v>15513</v>
      </c>
      <c r="D77" s="1090"/>
      <c r="E77" s="507">
        <v>82166</v>
      </c>
      <c r="F77" t="s" s="489">
        <v>1299</v>
      </c>
      <c r="G77" t="s" s="489">
        <v>1300</v>
      </c>
      <c r="H77" t="s" s="1170">
        <v>1302</v>
      </c>
      <c r="I77" t="s" s="1088">
        <v>1301</v>
      </c>
      <c r="J77" t="s" s="1131">
        <v>1067</v>
      </c>
      <c r="K77" t="s" s="1058">
        <v>1302</v>
      </c>
      <c r="L77" t="s" s="1058">
        <v>1735</v>
      </c>
      <c r="M77" t="s" s="767">
        <v>3088</v>
      </c>
      <c r="N77" t="s" s="1058">
        <v>3089</v>
      </c>
      <c r="O77" s="1059">
        <v>42886</v>
      </c>
      <c r="P77" s="1164"/>
      <c r="Q77" s="1125">
        <v>546206</v>
      </c>
      <c r="R77" s="1125">
        <v>436706</v>
      </c>
      <c r="S77" t="s" s="1088">
        <v>2976</v>
      </c>
      <c r="T77" s="1088"/>
      <c r="U77" t="s" s="1124">
        <v>57</v>
      </c>
      <c r="V77" t="s" s="1124">
        <v>203</v>
      </c>
      <c r="W77" s="1126"/>
      <c r="X77" s="1126"/>
      <c r="Y77" s="1165"/>
      <c r="Z77" t="s" s="1166">
        <v>60</v>
      </c>
      <c r="AA77" t="s" s="1166">
        <v>61</v>
      </c>
      <c r="AB77" t="s" s="1166">
        <v>85</v>
      </c>
      <c r="AC77" t="s" s="1132">
        <v>3090</v>
      </c>
      <c r="AD77" s="1172"/>
      <c r="AE77" s="1127">
        <v>1</v>
      </c>
      <c r="AF77" s="1060"/>
      <c r="AG77" s="1127">
        <v>3</v>
      </c>
      <c r="AH77" s="1127">
        <v>36</v>
      </c>
      <c r="AI77" s="1060"/>
      <c r="AJ77" s="57"/>
      <c r="AK77" s="12"/>
      <c r="AL77" s="12"/>
      <c r="AM77" s="12"/>
      <c r="AN77" s="12"/>
      <c r="AO77" s="12"/>
    </row>
    <row r="78" ht="25.5" customHeight="1">
      <c r="A78" s="1062">
        <f>A77+1</f>
        <v>7</v>
      </c>
      <c r="B78" s="1063">
        <v>2017</v>
      </c>
      <c r="C78" s="1089">
        <v>14162</v>
      </c>
      <c r="D78" s="1090"/>
      <c r="E78" s="507">
        <v>82319</v>
      </c>
      <c r="F78" t="s" s="489">
        <v>1303</v>
      </c>
      <c r="G78" t="s" s="489">
        <v>1304</v>
      </c>
      <c r="H78" t="s" s="1170">
        <v>90</v>
      </c>
      <c r="I78" s="488">
        <v>1</v>
      </c>
      <c r="J78" t="s" s="1131">
        <v>50</v>
      </c>
      <c r="K78" t="s" s="1058">
        <v>1298</v>
      </c>
      <c r="L78" t="s" s="1058">
        <v>1729</v>
      </c>
      <c r="M78" t="s" s="489">
        <v>3091</v>
      </c>
      <c r="N78" s="1059">
        <v>42705</v>
      </c>
      <c r="O78" s="1059">
        <v>42914</v>
      </c>
      <c r="P78" s="1164"/>
      <c r="Q78" s="1125">
        <v>137530</v>
      </c>
      <c r="R78" s="1125">
        <v>435699</v>
      </c>
      <c r="S78" t="s" s="1088">
        <v>3009</v>
      </c>
      <c r="T78" s="1088"/>
      <c r="U78" t="s" s="1124">
        <v>95</v>
      </c>
      <c r="V78" t="s" s="1124">
        <v>95</v>
      </c>
      <c r="W78" s="1126"/>
      <c r="X78" s="1126"/>
      <c r="Y78" s="1165"/>
      <c r="Z78" t="s" s="1166">
        <v>60</v>
      </c>
      <c r="AA78" s="1165"/>
      <c r="AB78" s="1165"/>
      <c r="AC78" t="s" s="1132">
        <v>2978</v>
      </c>
      <c r="AD78" s="1172"/>
      <c r="AE78" s="1127">
        <v>1</v>
      </c>
      <c r="AF78" s="1060"/>
      <c r="AG78" s="1127">
        <v>2</v>
      </c>
      <c r="AH78" s="1127">
        <v>111</v>
      </c>
      <c r="AI78" s="1060"/>
      <c r="AJ78" s="57"/>
      <c r="AK78" s="12"/>
      <c r="AL78" s="12"/>
      <c r="AM78" s="12"/>
      <c r="AN78" s="12"/>
      <c r="AO78" s="12"/>
    </row>
    <row r="79" ht="38.25" customHeight="1">
      <c r="A79" s="1062">
        <f>A78+1</f>
        <v>8</v>
      </c>
      <c r="B79" s="1063">
        <v>2017</v>
      </c>
      <c r="C79" s="1089">
        <v>16972</v>
      </c>
      <c r="D79" s="1090"/>
      <c r="E79" s="507">
        <v>94342</v>
      </c>
      <c r="F79" t="s" s="489">
        <v>1142</v>
      </c>
      <c r="G79" t="s" s="489">
        <v>1305</v>
      </c>
      <c r="H79" t="s" s="1170">
        <v>1289</v>
      </c>
      <c r="I79" s="488">
        <v>5</v>
      </c>
      <c r="J79" t="s" s="1131">
        <v>1226</v>
      </c>
      <c r="K79" t="s" s="1058">
        <v>1289</v>
      </c>
      <c r="L79" t="s" s="1058">
        <v>1735</v>
      </c>
      <c r="M79" t="s" s="489">
        <v>3092</v>
      </c>
      <c r="N79" s="1059"/>
      <c r="O79" s="1059">
        <v>42911</v>
      </c>
      <c r="P79" s="1164"/>
      <c r="Q79" s="1125">
        <v>546106</v>
      </c>
      <c r="R79" s="1125">
        <v>436205</v>
      </c>
      <c r="S79" t="s" s="1088">
        <v>2995</v>
      </c>
      <c r="T79" s="1088"/>
      <c r="U79" t="s" s="1124">
        <v>74</v>
      </c>
      <c r="V79" t="s" s="1124">
        <v>314</v>
      </c>
      <c r="W79" t="s" s="1124">
        <v>775</v>
      </c>
      <c r="X79" t="s" s="1124">
        <v>83</v>
      </c>
      <c r="Y79" s="1165"/>
      <c r="Z79" t="s" s="1166">
        <v>60</v>
      </c>
      <c r="AA79" t="s" s="1166">
        <v>61</v>
      </c>
      <c r="AB79" t="s" s="1166">
        <v>3093</v>
      </c>
      <c r="AC79" t="s" s="1132">
        <v>250</v>
      </c>
      <c r="AD79" s="1172"/>
      <c r="AE79" s="1127">
        <v>1</v>
      </c>
      <c r="AF79" s="1060"/>
      <c r="AG79" s="1127">
        <v>8</v>
      </c>
      <c r="AH79" s="1127">
        <v>8</v>
      </c>
      <c r="AI79" s="1060"/>
      <c r="AJ79" s="57"/>
      <c r="AK79" s="12"/>
      <c r="AL79" s="12"/>
      <c r="AM79" s="12"/>
      <c r="AN79" s="12"/>
      <c r="AO79" s="12"/>
    </row>
    <row r="80" ht="38.25" customHeight="1">
      <c r="A80" s="1062">
        <f>A79+1</f>
        <v>9</v>
      </c>
      <c r="B80" s="1063">
        <v>2017</v>
      </c>
      <c r="C80" s="1089">
        <v>15512</v>
      </c>
      <c r="D80" s="1090"/>
      <c r="E80" s="507">
        <v>82131</v>
      </c>
      <c r="F80" t="s" s="489">
        <v>207</v>
      </c>
      <c r="G80" t="s" s="489">
        <v>1306</v>
      </c>
      <c r="H80" t="s" s="1170">
        <v>1302</v>
      </c>
      <c r="I80" t="s" s="1088">
        <v>1301</v>
      </c>
      <c r="J80" t="s" s="1131">
        <v>50</v>
      </c>
      <c r="K80" t="s" s="1058">
        <v>1302</v>
      </c>
      <c r="L80" t="s" s="1058">
        <v>1729</v>
      </c>
      <c r="M80" t="s" s="767">
        <v>3094</v>
      </c>
      <c r="N80" s="1059"/>
      <c r="O80" s="1059">
        <v>42947</v>
      </c>
      <c r="P80" s="1164"/>
      <c r="Q80" s="1125">
        <v>546205</v>
      </c>
      <c r="R80" s="1125">
        <v>436705</v>
      </c>
      <c r="S80" t="s" s="1088">
        <v>2976</v>
      </c>
      <c r="T80" s="1088"/>
      <c r="U80" t="s" s="1124">
        <v>498</v>
      </c>
      <c r="V80" s="1126"/>
      <c r="W80" s="1126"/>
      <c r="X80" t="s" s="1124">
        <v>83</v>
      </c>
      <c r="Y80" s="1165"/>
      <c r="Z80" t="s" s="1166">
        <v>60</v>
      </c>
      <c r="AA80" t="s" s="1166">
        <v>61</v>
      </c>
      <c r="AB80" t="s" s="1166">
        <v>85</v>
      </c>
      <c r="AC80" t="s" s="1132">
        <v>343</v>
      </c>
      <c r="AD80" s="1172"/>
      <c r="AE80" s="1127">
        <v>1</v>
      </c>
      <c r="AF80" s="1060"/>
      <c r="AG80" s="1127">
        <v>3</v>
      </c>
      <c r="AH80" s="1127">
        <v>42</v>
      </c>
      <c r="AI80" s="1060"/>
      <c r="AJ80" s="57"/>
      <c r="AK80" s="12"/>
      <c r="AL80" s="12"/>
      <c r="AM80" s="12"/>
      <c r="AN80" s="12"/>
      <c r="AO80" s="12"/>
    </row>
    <row r="81" ht="16.5" customHeight="1">
      <c r="A81" s="1062">
        <f>A80+1</f>
        <v>10</v>
      </c>
      <c r="B81" s="1063">
        <v>2017</v>
      </c>
      <c r="C81" s="1089">
        <v>13707</v>
      </c>
      <c r="D81" s="1090"/>
      <c r="E81" s="507">
        <v>80336</v>
      </c>
      <c r="F81" t="s" s="489">
        <v>107</v>
      </c>
      <c r="G81" t="s" s="489">
        <v>1307</v>
      </c>
      <c r="H81" t="s" s="1170">
        <v>2839</v>
      </c>
      <c r="I81" s="488">
        <v>3</v>
      </c>
      <c r="J81" t="s" s="1131">
        <v>1067</v>
      </c>
      <c r="K81" t="s" s="1058">
        <v>51</v>
      </c>
      <c r="L81" t="s" s="1058">
        <v>1735</v>
      </c>
      <c r="M81" t="s" s="489">
        <v>3095</v>
      </c>
      <c r="N81" s="1061"/>
      <c r="O81" s="1059">
        <v>43006</v>
      </c>
      <c r="P81" s="1164"/>
      <c r="Q81" s="1125">
        <v>543009</v>
      </c>
      <c r="R81" s="1125">
        <v>382747</v>
      </c>
      <c r="S81" t="s" s="1088">
        <v>2976</v>
      </c>
      <c r="T81" s="1088"/>
      <c r="U81" t="s" s="1124">
        <v>614</v>
      </c>
      <c r="V81" t="s" s="1124">
        <v>292</v>
      </c>
      <c r="W81" t="s" s="1124">
        <v>3096</v>
      </c>
      <c r="X81" s="1126"/>
      <c r="Y81" t="s" s="1166">
        <v>34</v>
      </c>
      <c r="Z81" t="s" s="1166">
        <v>60</v>
      </c>
      <c r="AA81" s="1165"/>
      <c r="AB81" s="1165"/>
      <c r="AC81" t="s" s="1132">
        <v>3097</v>
      </c>
      <c r="AD81" s="1172"/>
      <c r="AE81" s="1127">
        <v>2</v>
      </c>
      <c r="AF81" s="1060"/>
      <c r="AG81" s="1127">
        <v>2</v>
      </c>
      <c r="AH81" s="1127">
        <v>77</v>
      </c>
      <c r="AI81" s="1127">
        <v>1630</v>
      </c>
      <c r="AJ81" s="57"/>
      <c r="AK81" s="12"/>
      <c r="AL81" s="12"/>
      <c r="AM81" s="12"/>
      <c r="AN81" s="12"/>
      <c r="AO81" s="12"/>
    </row>
    <row r="82" ht="25.5" customHeight="1">
      <c r="A82" s="1062">
        <f>A81+1</f>
        <v>11</v>
      </c>
      <c r="B82" s="1063">
        <v>2017</v>
      </c>
      <c r="C82" s="1089">
        <v>13721</v>
      </c>
      <c r="D82" s="1090"/>
      <c r="E82" s="507">
        <v>80336</v>
      </c>
      <c r="F82" t="s" s="489">
        <v>107</v>
      </c>
      <c r="G82" t="s" s="489">
        <v>1308</v>
      </c>
      <c r="H82" t="s" s="1170">
        <v>2839</v>
      </c>
      <c r="I82" s="488">
        <v>3</v>
      </c>
      <c r="J82" t="s" s="1131">
        <v>1067</v>
      </c>
      <c r="K82" t="s" s="1058">
        <v>51</v>
      </c>
      <c r="L82" t="s" s="1058">
        <v>1735</v>
      </c>
      <c r="M82" t="s" s="489">
        <v>3098</v>
      </c>
      <c r="N82" s="1061"/>
      <c r="O82" s="1059">
        <v>43005</v>
      </c>
      <c r="P82" s="1164"/>
      <c r="Q82" s="1125">
        <v>543264</v>
      </c>
      <c r="R82" s="1125">
        <v>388025</v>
      </c>
      <c r="S82" t="s" s="1088">
        <v>2976</v>
      </c>
      <c r="T82" s="1088"/>
      <c r="U82" t="s" s="1124">
        <v>125</v>
      </c>
      <c r="V82" s="1126"/>
      <c r="W82" s="1126"/>
      <c r="X82" s="1126"/>
      <c r="Y82" s="1165"/>
      <c r="Z82" t="s" s="1166">
        <v>60</v>
      </c>
      <c r="AA82" s="1165"/>
      <c r="AB82" s="1165"/>
      <c r="AC82" t="s" s="1132">
        <v>3099</v>
      </c>
      <c r="AD82" s="1172"/>
      <c r="AE82" s="1127">
        <v>1</v>
      </c>
      <c r="AF82" s="1060"/>
      <c r="AG82" s="1127">
        <v>3</v>
      </c>
      <c r="AH82" s="1127">
        <v>23</v>
      </c>
      <c r="AI82" s="1127">
        <v>1630</v>
      </c>
      <c r="AJ82" s="57"/>
      <c r="AK82" s="12"/>
      <c r="AL82" s="12"/>
      <c r="AM82" s="12"/>
      <c r="AN82" s="12"/>
      <c r="AO82" s="12"/>
    </row>
    <row r="83" ht="25.5" customHeight="1">
      <c r="A83" s="1062">
        <f>A82+1</f>
        <v>12</v>
      </c>
      <c r="B83" s="1063">
        <v>2017</v>
      </c>
      <c r="C83" s="1089">
        <v>16995</v>
      </c>
      <c r="D83" s="1090"/>
      <c r="E83" s="507">
        <v>85049</v>
      </c>
      <c r="F83" t="s" s="489">
        <v>1296</v>
      </c>
      <c r="G83" t="s" s="489">
        <v>1309</v>
      </c>
      <c r="H83" t="s" s="1170">
        <v>90</v>
      </c>
      <c r="I83" s="488">
        <v>9</v>
      </c>
      <c r="J83" t="s" s="1131">
        <v>1119</v>
      </c>
      <c r="K83" t="s" s="1058">
        <v>1293</v>
      </c>
      <c r="L83" t="s" s="1058">
        <v>1735</v>
      </c>
      <c r="M83" t="s" s="489">
        <v>3098</v>
      </c>
      <c r="N83" s="1061"/>
      <c r="O83" s="1059">
        <v>42889</v>
      </c>
      <c r="P83" t="s" s="1175">
        <v>3100</v>
      </c>
      <c r="Q83" s="1176"/>
      <c r="R83" s="1125">
        <v>388025</v>
      </c>
      <c r="S83" t="s" s="1088">
        <v>2976</v>
      </c>
      <c r="T83" s="1088"/>
      <c r="U83" t="s" s="1124">
        <v>125</v>
      </c>
      <c r="V83" s="1126"/>
      <c r="W83" s="1126"/>
      <c r="X83" s="1126"/>
      <c r="Y83" s="1165"/>
      <c r="Z83" t="s" s="1166">
        <v>60</v>
      </c>
      <c r="AA83" s="1165"/>
      <c r="AB83" s="1165"/>
      <c r="AC83" t="s" s="1132">
        <v>3099</v>
      </c>
      <c r="AD83" s="1172"/>
      <c r="AE83" s="1127">
        <v>1</v>
      </c>
      <c r="AF83" s="1060"/>
      <c r="AG83" s="1127">
        <v>3</v>
      </c>
      <c r="AH83" s="1127">
        <v>23</v>
      </c>
      <c r="AI83" s="1127">
        <v>1630</v>
      </c>
      <c r="AJ83" s="57"/>
      <c r="AK83" s="12"/>
      <c r="AL83" s="12"/>
      <c r="AM83" s="12"/>
      <c r="AN83" s="12"/>
      <c r="AO83" s="12"/>
    </row>
    <row r="84" ht="12.75" customHeight="1">
      <c r="A84" s="1177"/>
      <c r="B84" s="33"/>
      <c r="C84" s="1139"/>
      <c r="D84" s="1139"/>
      <c r="E84" s="1140"/>
      <c r="F84" s="518"/>
      <c r="G84" s="518"/>
      <c r="H84" s="518"/>
      <c r="I84" s="518"/>
      <c r="J84" s="518"/>
      <c r="K84" s="518"/>
      <c r="L84" s="518"/>
      <c r="M84" s="518"/>
      <c r="N84" s="518"/>
      <c r="O84" s="518"/>
      <c r="P84" s="1178"/>
      <c r="Q84" s="518"/>
      <c r="R84" s="518"/>
      <c r="S84" s="518"/>
      <c r="T84" s="518"/>
      <c r="U84" s="518"/>
      <c r="V84" s="518"/>
      <c r="W84" s="518"/>
      <c r="X84" s="518"/>
      <c r="Y84" s="518"/>
      <c r="Z84" s="518"/>
      <c r="AA84" s="518"/>
      <c r="AB84" s="518"/>
      <c r="AC84" s="518"/>
      <c r="AD84" s="518"/>
      <c r="AE84" s="518"/>
      <c r="AF84" s="518"/>
      <c r="AG84" s="518"/>
      <c r="AH84" s="518"/>
      <c r="AI84" s="518"/>
      <c r="AJ84" s="12"/>
      <c r="AK84" s="12"/>
      <c r="AL84" s="12"/>
      <c r="AM84" s="12"/>
      <c r="AN84" s="12"/>
      <c r="AO84" s="12"/>
    </row>
    <row r="85" ht="31.5" customHeight="1">
      <c r="A85" s="1149"/>
      <c r="B85" s="1179"/>
      <c r="C85" t="s" s="1151">
        <v>9</v>
      </c>
      <c r="D85" s="1152"/>
      <c r="E85" t="s" s="1151">
        <v>10</v>
      </c>
      <c r="F85" t="s" s="1151">
        <v>11</v>
      </c>
      <c r="G85" t="s" s="1151">
        <v>12</v>
      </c>
      <c r="H85" t="s" s="1180">
        <v>14</v>
      </c>
      <c r="I85" t="s" s="1157">
        <v>15</v>
      </c>
      <c r="J85" t="s" s="1181">
        <v>16</v>
      </c>
      <c r="K85" t="s" s="1157">
        <v>17</v>
      </c>
      <c r="L85" t="s" s="1157">
        <v>18</v>
      </c>
      <c r="M85" t="s" s="1181">
        <v>3069</v>
      </c>
      <c r="N85" t="s" s="1157">
        <v>3070</v>
      </c>
      <c r="O85" t="s" s="1157">
        <v>3071</v>
      </c>
      <c r="P85" t="s" s="1157">
        <v>1504</v>
      </c>
      <c r="Q85" t="s" s="1157">
        <v>3072</v>
      </c>
      <c r="R85" t="s" s="1157">
        <v>3073</v>
      </c>
      <c r="S85" t="s" s="1158">
        <v>2960</v>
      </c>
      <c r="T85" t="s" s="1159">
        <v>3074</v>
      </c>
      <c r="U85" t="s" s="1159">
        <v>30</v>
      </c>
      <c r="V85" t="s" s="1159">
        <v>31</v>
      </c>
      <c r="W85" t="s" s="1159">
        <v>32</v>
      </c>
      <c r="X85" t="s" s="1159">
        <v>33</v>
      </c>
      <c r="Y85" t="s" s="1159">
        <v>34</v>
      </c>
      <c r="Z85" t="s" s="1159">
        <v>2961</v>
      </c>
      <c r="AA85" t="s" s="1159">
        <v>37</v>
      </c>
      <c r="AB85" t="s" s="1159">
        <v>38</v>
      </c>
      <c r="AC85" t="s" s="1181">
        <v>3075</v>
      </c>
      <c r="AD85" t="s" s="1156">
        <v>3076</v>
      </c>
      <c r="AE85" t="s" s="1157">
        <v>39</v>
      </c>
      <c r="AF85" t="s" s="1157">
        <v>3077</v>
      </c>
      <c r="AG85" t="s" s="1157">
        <v>2965</v>
      </c>
      <c r="AH85" t="s" s="1157">
        <v>2966</v>
      </c>
      <c r="AI85" t="s" s="1182">
        <v>3078</v>
      </c>
      <c r="AJ85" s="57"/>
      <c r="AK85" s="12"/>
      <c r="AL85" s="12"/>
      <c r="AM85" s="12"/>
      <c r="AN85" s="12"/>
      <c r="AO85" s="12"/>
    </row>
    <row r="86" ht="20.1" customHeight="1">
      <c r="A86" s="1183"/>
      <c r="B86" s="1184"/>
      <c r="C86" t="s" s="1185">
        <v>3101</v>
      </c>
      <c r="D86" s="1186"/>
      <c r="E86" s="496"/>
      <c r="F86" s="496"/>
      <c r="G86" s="1187"/>
      <c r="H86" s="496"/>
      <c r="I86" s="495"/>
      <c r="J86" s="497"/>
      <c r="K86" s="1060"/>
      <c r="L86" s="85"/>
      <c r="M86" s="85"/>
      <c r="N86" s="1188"/>
      <c r="O86" s="1188"/>
      <c r="P86" s="1189"/>
      <c r="Q86" s="1190"/>
      <c r="R86" s="1191"/>
      <c r="S86" s="85"/>
      <c r="T86" s="85"/>
      <c r="U86" s="56"/>
      <c r="V86" s="56"/>
      <c r="W86" s="56"/>
      <c r="X86" s="56"/>
      <c r="Y86" s="56"/>
      <c r="Z86" s="56"/>
      <c r="AA86" s="56"/>
      <c r="AB86" s="56"/>
      <c r="AC86" s="85"/>
      <c r="AD86" s="1079"/>
      <c r="AE86" s="1192"/>
      <c r="AF86" s="1192"/>
      <c r="AG86" s="1060"/>
      <c r="AH86" s="1060"/>
      <c r="AI86" s="1060"/>
      <c r="AJ86" s="57"/>
      <c r="AK86" s="12"/>
      <c r="AL86" s="12"/>
      <c r="AM86" s="12"/>
      <c r="AN86" s="12"/>
      <c r="AO86" s="12"/>
    </row>
    <row r="87" ht="20.1" customHeight="1">
      <c r="A87" s="471"/>
      <c r="B87" s="1063">
        <v>2017</v>
      </c>
      <c r="C87" s="1089">
        <v>14475</v>
      </c>
      <c r="D87" s="1090"/>
      <c r="E87" s="507">
        <v>81241</v>
      </c>
      <c r="F87" s="496"/>
      <c r="G87" t="s" s="1170">
        <v>1311</v>
      </c>
      <c r="H87" s="496"/>
      <c r="I87" s="488">
        <v>9</v>
      </c>
      <c r="J87" s="497"/>
      <c r="K87" t="s" s="1058">
        <v>1293</v>
      </c>
      <c r="L87" t="s" s="1193">
        <v>1735</v>
      </c>
      <c r="M87" t="s" s="489">
        <v>3102</v>
      </c>
      <c r="N87" s="1059"/>
      <c r="O87" s="1059">
        <v>42855</v>
      </c>
      <c r="P87" s="1164"/>
      <c r="Q87" s="1125">
        <v>546014</v>
      </c>
      <c r="R87" s="1125">
        <v>435771</v>
      </c>
      <c r="S87" t="s" s="1088">
        <v>3103</v>
      </c>
      <c r="T87" s="1088"/>
      <c r="U87" t="s" s="1124">
        <v>3104</v>
      </c>
      <c r="V87" t="s" s="1124">
        <v>3104</v>
      </c>
      <c r="W87" s="1126"/>
      <c r="X87" s="1126"/>
      <c r="Y87" s="1126"/>
      <c r="Z87" t="s" s="1124">
        <v>60</v>
      </c>
      <c r="AA87" s="1126"/>
      <c r="AB87" s="1126"/>
      <c r="AC87" s="495"/>
      <c r="AD87" s="495"/>
      <c r="AE87" s="1060"/>
      <c r="AF87" s="1060"/>
      <c r="AG87" s="1127">
        <v>2</v>
      </c>
      <c r="AH87" s="1127">
        <v>117</v>
      </c>
      <c r="AI87" s="1060"/>
      <c r="AJ87" s="57"/>
      <c r="AK87" s="12"/>
      <c r="AL87" s="12"/>
      <c r="AM87" s="12"/>
      <c r="AN87" s="12"/>
      <c r="AO87" s="12"/>
    </row>
    <row r="88" ht="20.1" customHeight="1">
      <c r="A88" s="471"/>
      <c r="B88" s="1063">
        <v>2017</v>
      </c>
      <c r="C88" s="1089">
        <v>14476</v>
      </c>
      <c r="D88" s="1090"/>
      <c r="E88" s="507">
        <v>80335</v>
      </c>
      <c r="F88" s="496"/>
      <c r="G88" t="s" s="1170">
        <v>171</v>
      </c>
      <c r="H88" s="496"/>
      <c r="I88" s="488">
        <v>9</v>
      </c>
      <c r="J88" s="497"/>
      <c r="K88" t="s" s="1058">
        <v>1293</v>
      </c>
      <c r="L88" t="s" s="1193">
        <v>1735</v>
      </c>
      <c r="M88" t="s" s="489">
        <v>3105</v>
      </c>
      <c r="N88" s="1059"/>
      <c r="O88" s="1059">
        <v>42855</v>
      </c>
      <c r="P88" s="1164"/>
      <c r="Q88" s="1125">
        <v>546025</v>
      </c>
      <c r="R88" s="1125">
        <v>435769</v>
      </c>
      <c r="S88" t="s" s="1088">
        <v>3103</v>
      </c>
      <c r="T88" s="1088"/>
      <c r="U88" t="s" s="1124">
        <v>3106</v>
      </c>
      <c r="V88" t="s" s="1124">
        <v>3106</v>
      </c>
      <c r="W88" t="s" s="1124">
        <v>3106</v>
      </c>
      <c r="X88" t="s" s="1124">
        <v>83</v>
      </c>
      <c r="Y88" s="1126"/>
      <c r="Z88" t="s" s="1124">
        <v>60</v>
      </c>
      <c r="AA88" s="1126"/>
      <c r="AB88" s="1126"/>
      <c r="AC88" s="495"/>
      <c r="AD88" s="495"/>
      <c r="AE88" s="1060"/>
      <c r="AF88" s="1060"/>
      <c r="AG88" s="1127">
        <v>2</v>
      </c>
      <c r="AH88" s="1127">
        <v>118</v>
      </c>
      <c r="AI88" s="1060"/>
      <c r="AJ88" s="57"/>
      <c r="AK88" s="12"/>
      <c r="AL88" s="12"/>
      <c r="AM88" s="12"/>
      <c r="AN88" s="12"/>
      <c r="AO88" s="12"/>
    </row>
    <row r="89" ht="20.1" customHeight="1">
      <c r="A89" s="471"/>
      <c r="B89" s="1063">
        <v>2017</v>
      </c>
      <c r="C89" s="1089">
        <v>14477</v>
      </c>
      <c r="D89" s="1090"/>
      <c r="E89" s="507">
        <v>80993</v>
      </c>
      <c r="F89" s="496"/>
      <c r="G89" t="s" s="1170">
        <v>1312</v>
      </c>
      <c r="H89" s="496"/>
      <c r="I89" s="488">
        <v>9</v>
      </c>
      <c r="J89" s="497"/>
      <c r="K89" t="s" s="1058">
        <v>1293</v>
      </c>
      <c r="L89" t="s" s="1193">
        <v>1735</v>
      </c>
      <c r="M89" t="s" s="489">
        <v>3107</v>
      </c>
      <c r="N89" s="1059"/>
      <c r="O89" s="1059">
        <v>42855</v>
      </c>
      <c r="P89" s="1164"/>
      <c r="Q89" s="1125">
        <v>546017</v>
      </c>
      <c r="R89" s="1125">
        <v>435770</v>
      </c>
      <c r="S89" t="s" s="1088">
        <v>3103</v>
      </c>
      <c r="T89" s="1088"/>
      <c r="U89" t="s" s="1124">
        <v>3104</v>
      </c>
      <c r="V89" t="s" s="1124">
        <v>3104</v>
      </c>
      <c r="W89" s="1126"/>
      <c r="X89" s="1126"/>
      <c r="Y89" s="1126"/>
      <c r="Z89" t="s" s="1124">
        <v>60</v>
      </c>
      <c r="AA89" s="1126"/>
      <c r="AB89" s="1126"/>
      <c r="AC89" s="495"/>
      <c r="AD89" s="495"/>
      <c r="AE89" s="1060"/>
      <c r="AF89" s="1060"/>
      <c r="AG89" s="1127">
        <v>2</v>
      </c>
      <c r="AH89" s="1127">
        <v>116</v>
      </c>
      <c r="AI89" s="1060"/>
      <c r="AJ89" s="57"/>
      <c r="AK89" s="12"/>
      <c r="AL89" s="12"/>
      <c r="AM89" s="12"/>
      <c r="AN89" s="12"/>
      <c r="AO89" s="12"/>
    </row>
    <row r="90" ht="20.1" customHeight="1">
      <c r="A90" s="471"/>
      <c r="B90" s="1194"/>
      <c r="C90" s="1195"/>
      <c r="D90" s="1195"/>
      <c r="E90" s="514"/>
      <c r="F90" s="514"/>
      <c r="G90" s="1196"/>
      <c r="H90" s="514"/>
      <c r="I90" s="513"/>
      <c r="J90" s="1197"/>
      <c r="K90" s="284"/>
      <c r="L90" s="1198"/>
      <c r="M90" s="1199"/>
      <c r="N90" s="515"/>
      <c r="O90" s="515"/>
      <c r="P90" s="513"/>
      <c r="Q90" s="513"/>
      <c r="R90" s="1200"/>
      <c r="S90" s="1200"/>
      <c r="T90" s="513"/>
      <c r="U90" s="513"/>
      <c r="V90" s="513"/>
      <c r="W90" s="513"/>
      <c r="X90" s="513"/>
      <c r="Y90" s="513"/>
      <c r="Z90" s="513"/>
      <c r="AA90" s="513"/>
      <c r="AB90" s="513"/>
      <c r="AC90" s="1201"/>
      <c r="AD90" s="1201"/>
      <c r="AE90" s="1197"/>
      <c r="AF90" s="1197"/>
      <c r="AG90" s="1197"/>
      <c r="AH90" s="287"/>
      <c r="AI90" s="287"/>
      <c r="AJ90" s="12"/>
      <c r="AK90" s="12"/>
      <c r="AL90" s="12"/>
      <c r="AM90" s="12"/>
      <c r="AN90" s="12"/>
      <c r="AO90" s="12"/>
    </row>
    <row r="91" ht="21.75" customHeight="1">
      <c r="A91" s="471"/>
      <c r="B91" t="s" s="1202">
        <v>3108</v>
      </c>
      <c r="C91" s="1203"/>
      <c r="D91" s="1203"/>
      <c r="E91" s="33"/>
      <c r="F91" s="33"/>
      <c r="G91" s="33"/>
      <c r="H91" s="33"/>
      <c r="I91" s="33"/>
      <c r="J91" s="33"/>
      <c r="K91" s="33"/>
      <c r="L91" s="1204"/>
      <c r="M91" s="33"/>
      <c r="N91" s="33"/>
      <c r="O91" s="33"/>
      <c r="P91" s="33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</row>
    <row r="92" ht="35.25" customHeight="1">
      <c r="A92" s="475"/>
      <c r="B92" t="s" s="476">
        <v>2023</v>
      </c>
      <c r="C92" t="s" s="477">
        <v>2024</v>
      </c>
      <c r="D92" t="s" s="478">
        <v>9</v>
      </c>
      <c r="E92" t="s" s="478">
        <v>10</v>
      </c>
      <c r="F92" t="s" s="478">
        <v>11</v>
      </c>
      <c r="G92" t="s" s="478">
        <v>12</v>
      </c>
      <c r="H92" t="s" s="478">
        <v>14</v>
      </c>
      <c r="I92" t="s" s="479">
        <v>15</v>
      </c>
      <c r="J92" t="s" s="476">
        <v>16</v>
      </c>
      <c r="K92" t="s" s="479">
        <v>17</v>
      </c>
      <c r="L92" t="s" s="479">
        <v>18</v>
      </c>
      <c r="M92" t="s" s="476">
        <v>2025</v>
      </c>
      <c r="N92" t="s" s="478">
        <v>25</v>
      </c>
      <c r="O92" t="s" s="479">
        <v>3071</v>
      </c>
      <c r="P92" t="s" s="479">
        <v>1504</v>
      </c>
      <c r="Q92" s="57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</row>
    <row r="93" ht="18" customHeight="1">
      <c r="A93" s="484">
        <v>1</v>
      </c>
      <c r="B93" s="485">
        <v>2018</v>
      </c>
      <c r="C93" s="486">
        <v>10098</v>
      </c>
      <c r="D93" s="487">
        <v>16993</v>
      </c>
      <c r="E93" s="507">
        <v>80939</v>
      </c>
      <c r="F93" t="s" s="489">
        <v>107</v>
      </c>
      <c r="G93" t="s" s="489">
        <v>1339</v>
      </c>
      <c r="H93" t="s" s="489">
        <v>90</v>
      </c>
      <c r="I93" s="507">
        <v>1</v>
      </c>
      <c r="J93" t="s" s="489">
        <v>1340</v>
      </c>
      <c r="K93" t="s" s="489">
        <v>1341</v>
      </c>
      <c r="L93" t="s" s="489">
        <v>3109</v>
      </c>
      <c r="M93" t="s" s="1205">
        <v>1342</v>
      </c>
      <c r="N93" t="s" s="489">
        <v>768</v>
      </c>
      <c r="O93" s="1206">
        <v>43146</v>
      </c>
      <c r="P93" s="1206"/>
      <c r="Q93" s="57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</row>
    <row r="94" ht="18" customHeight="1">
      <c r="A94" s="484">
        <f>A93+1</f>
        <v>2</v>
      </c>
      <c r="B94" s="1207">
        <v>2018</v>
      </c>
      <c r="C94" s="1208">
        <v>10084</v>
      </c>
      <c r="D94" s="1209">
        <v>15504</v>
      </c>
      <c r="E94" s="1210">
        <v>85356</v>
      </c>
      <c r="F94" t="s" s="1211">
        <v>891</v>
      </c>
      <c r="G94" t="s" s="1211">
        <v>1343</v>
      </c>
      <c r="H94" t="s" s="1211">
        <v>49</v>
      </c>
      <c r="I94" s="1210">
        <v>1</v>
      </c>
      <c r="J94" t="s" s="1211">
        <v>1340</v>
      </c>
      <c r="K94" t="s" s="1211">
        <v>1341</v>
      </c>
      <c r="L94" t="s" s="1211">
        <v>3109</v>
      </c>
      <c r="M94" t="s" s="1211">
        <v>1344</v>
      </c>
      <c r="N94" t="s" s="1211">
        <v>3110</v>
      </c>
      <c r="O94" s="1212">
        <v>43159</v>
      </c>
      <c r="P94" t="s" s="1213">
        <v>3111</v>
      </c>
      <c r="Q94" s="57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</row>
    <row r="95" ht="18" customHeight="1">
      <c r="A95" s="484">
        <f>A94+1</f>
        <v>3</v>
      </c>
      <c r="B95" s="485">
        <v>2018</v>
      </c>
      <c r="C95" s="486">
        <v>10025</v>
      </c>
      <c r="D95" s="487">
        <v>14465</v>
      </c>
      <c r="E95" s="507">
        <v>81379</v>
      </c>
      <c r="F95" t="s" s="489">
        <v>1346</v>
      </c>
      <c r="G95" t="s" s="489">
        <v>1347</v>
      </c>
      <c r="H95" t="s" s="489">
        <v>2890</v>
      </c>
      <c r="I95" s="507">
        <v>3</v>
      </c>
      <c r="J95" t="s" s="489">
        <v>1348</v>
      </c>
      <c r="K95" t="s" s="489">
        <v>1349</v>
      </c>
      <c r="L95" t="s" s="489">
        <v>3112</v>
      </c>
      <c r="M95" t="s" s="1205">
        <v>1350</v>
      </c>
      <c r="N95" t="s" s="489">
        <v>3113</v>
      </c>
      <c r="O95" s="1214">
        <v>43190</v>
      </c>
      <c r="P95" s="1214"/>
      <c r="Q95" s="57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</row>
    <row r="96" ht="18" customHeight="1">
      <c r="A96" s="484">
        <f>A95+1</f>
        <v>4</v>
      </c>
      <c r="B96" s="485">
        <v>2018</v>
      </c>
      <c r="C96" s="486">
        <v>10109</v>
      </c>
      <c r="D96" s="487">
        <v>16978</v>
      </c>
      <c r="E96" s="507">
        <v>94424</v>
      </c>
      <c r="F96" t="s" s="489">
        <v>680</v>
      </c>
      <c r="G96" t="s" s="489">
        <v>1351</v>
      </c>
      <c r="H96" t="s" s="489">
        <v>90</v>
      </c>
      <c r="I96" s="507">
        <v>5</v>
      </c>
      <c r="J96" t="s" s="489">
        <v>1352</v>
      </c>
      <c r="K96" t="s" s="489">
        <v>1353</v>
      </c>
      <c r="L96" t="s" s="489">
        <v>3114</v>
      </c>
      <c r="M96" t="s" s="1205">
        <v>71</v>
      </c>
      <c r="N96" t="s" s="489">
        <v>768</v>
      </c>
      <c r="O96" s="1214">
        <v>43190</v>
      </c>
      <c r="P96" s="1214"/>
      <c r="Q96" s="57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</row>
    <row r="97" ht="18" customHeight="1">
      <c r="A97" s="484">
        <f>A96+1</f>
        <v>5</v>
      </c>
      <c r="B97" s="485">
        <v>2018</v>
      </c>
      <c r="C97" s="486">
        <v>10116</v>
      </c>
      <c r="D97" s="487">
        <v>16986</v>
      </c>
      <c r="E97" s="507">
        <v>94486</v>
      </c>
      <c r="F97" t="s" s="489">
        <v>1158</v>
      </c>
      <c r="G97" t="s" s="489">
        <v>1354</v>
      </c>
      <c r="H97" t="s" s="489">
        <v>90</v>
      </c>
      <c r="I97" s="507">
        <v>5</v>
      </c>
      <c r="J97" t="s" s="489">
        <v>1352</v>
      </c>
      <c r="K97" t="s" s="489">
        <v>1353</v>
      </c>
      <c r="L97" t="s" s="489">
        <v>3114</v>
      </c>
      <c r="M97" t="s" s="1205">
        <v>71</v>
      </c>
      <c r="N97" t="s" s="489">
        <v>768</v>
      </c>
      <c r="O97" s="1214">
        <v>43190</v>
      </c>
      <c r="P97" s="1214"/>
      <c r="Q97" s="57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</row>
    <row r="98" ht="18" customHeight="1">
      <c r="A98" s="484">
        <f>A97+1</f>
        <v>6</v>
      </c>
      <c r="B98" s="485">
        <v>2018</v>
      </c>
      <c r="C98" s="486">
        <v>10118</v>
      </c>
      <c r="D98" s="487">
        <v>16988</v>
      </c>
      <c r="E98" s="507">
        <v>94522</v>
      </c>
      <c r="F98" t="s" s="489">
        <v>1160</v>
      </c>
      <c r="G98" t="s" s="489">
        <v>1355</v>
      </c>
      <c r="H98" t="s" s="489">
        <v>90</v>
      </c>
      <c r="I98" s="507">
        <v>5</v>
      </c>
      <c r="J98" t="s" s="489">
        <v>1352</v>
      </c>
      <c r="K98" t="s" s="489">
        <v>1353</v>
      </c>
      <c r="L98" t="s" s="489">
        <v>3114</v>
      </c>
      <c r="M98" t="s" s="1205">
        <v>71</v>
      </c>
      <c r="N98" t="s" s="489">
        <v>768</v>
      </c>
      <c r="O98" s="1214">
        <v>43190</v>
      </c>
      <c r="P98" s="1214"/>
      <c r="Q98" s="57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</row>
    <row r="99" ht="18" customHeight="1">
      <c r="A99" s="484">
        <f>A98+1</f>
        <v>7</v>
      </c>
      <c r="B99" s="485">
        <v>2018</v>
      </c>
      <c r="C99" s="486">
        <v>10032</v>
      </c>
      <c r="D99" s="487">
        <v>15518</v>
      </c>
      <c r="E99" s="507">
        <v>82362</v>
      </c>
      <c r="F99" t="s" s="489">
        <v>1356</v>
      </c>
      <c r="G99" t="s" s="489">
        <v>1357</v>
      </c>
      <c r="H99" t="s" s="489">
        <v>1360</v>
      </c>
      <c r="I99" t="s" s="489">
        <v>1358</v>
      </c>
      <c r="J99" t="s" s="489">
        <v>1359</v>
      </c>
      <c r="K99" t="s" s="489">
        <v>1360</v>
      </c>
      <c r="L99" t="s" s="489">
        <v>3109</v>
      </c>
      <c r="M99" s="1215"/>
      <c r="N99" s="507">
        <v>0</v>
      </c>
      <c r="O99" s="1214">
        <v>43249</v>
      </c>
      <c r="P99" s="1214"/>
      <c r="Q99" s="57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</row>
    <row r="100" ht="18" customHeight="1">
      <c r="A100" s="484">
        <f>A99+1</f>
        <v>8</v>
      </c>
      <c r="B100" s="485">
        <v>2018</v>
      </c>
      <c r="C100" s="486">
        <v>10085</v>
      </c>
      <c r="D100" s="487">
        <v>15511</v>
      </c>
      <c r="E100" s="507">
        <v>82131</v>
      </c>
      <c r="F100" t="s" s="489">
        <v>207</v>
      </c>
      <c r="G100" t="s" s="489">
        <v>1361</v>
      </c>
      <c r="H100" t="s" s="489">
        <v>49</v>
      </c>
      <c r="I100" t="s" s="489">
        <v>1301</v>
      </c>
      <c r="J100" t="s" s="489">
        <v>1359</v>
      </c>
      <c r="K100" t="s" s="489">
        <v>1360</v>
      </c>
      <c r="L100" t="s" s="489">
        <v>3109</v>
      </c>
      <c r="M100" t="s" s="1205">
        <v>210</v>
      </c>
      <c r="N100" s="507">
        <v>0</v>
      </c>
      <c r="O100" s="1214">
        <v>43312</v>
      </c>
      <c r="P100" s="1214"/>
      <c r="Q100" s="57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</row>
    <row r="101" ht="18" customHeight="1">
      <c r="A101" s="484">
        <f>A100+1</f>
        <v>9</v>
      </c>
      <c r="B101" s="485">
        <v>2018</v>
      </c>
      <c r="C101" s="486">
        <v>10069</v>
      </c>
      <c r="D101" s="487">
        <v>14223</v>
      </c>
      <c r="E101" s="507">
        <v>81241</v>
      </c>
      <c r="F101" t="s" s="489">
        <v>107</v>
      </c>
      <c r="G101" t="s" s="489">
        <v>1362</v>
      </c>
      <c r="H101" t="s" s="489">
        <v>90</v>
      </c>
      <c r="I101" s="507">
        <v>1</v>
      </c>
      <c r="J101" t="s" s="489">
        <v>1359</v>
      </c>
      <c r="K101" t="s" s="489">
        <v>1363</v>
      </c>
      <c r="L101" t="s" s="489">
        <v>3109</v>
      </c>
      <c r="M101" t="s" s="1205">
        <v>210</v>
      </c>
      <c r="N101" t="s" s="489">
        <v>94</v>
      </c>
      <c r="O101" s="1214">
        <v>43358</v>
      </c>
      <c r="P101" s="1214"/>
      <c r="Q101" s="57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</row>
    <row r="102" ht="18" customHeight="1">
      <c r="A102" s="484">
        <f>A101+1</f>
        <v>10</v>
      </c>
      <c r="B102" s="485">
        <v>2018</v>
      </c>
      <c r="C102" s="486">
        <v>10117</v>
      </c>
      <c r="D102" s="487">
        <v>16987</v>
      </c>
      <c r="E102" s="507">
        <v>94522</v>
      </c>
      <c r="F102" t="s" s="489">
        <v>1160</v>
      </c>
      <c r="G102" t="s" s="489">
        <v>1364</v>
      </c>
      <c r="H102" t="s" s="489">
        <v>2840</v>
      </c>
      <c r="I102" s="507">
        <v>5</v>
      </c>
      <c r="J102" t="s" s="489">
        <v>1352</v>
      </c>
      <c r="K102" t="s" s="489">
        <v>1353</v>
      </c>
      <c r="L102" t="s" s="489">
        <v>3114</v>
      </c>
      <c r="M102" s="1215"/>
      <c r="N102" t="s" s="489">
        <v>3115</v>
      </c>
      <c r="O102" s="1214">
        <v>43396</v>
      </c>
      <c r="P102" s="1214"/>
      <c r="Q102" s="57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</row>
    <row r="103" ht="18" customHeight="1">
      <c r="A103" s="484">
        <f>A102+1</f>
        <v>11</v>
      </c>
      <c r="B103" s="1207">
        <v>2018</v>
      </c>
      <c r="C103" s="1208">
        <v>10062</v>
      </c>
      <c r="D103" s="1209">
        <v>13787</v>
      </c>
      <c r="E103" s="1210">
        <v>85716</v>
      </c>
      <c r="F103" t="s" s="1211">
        <v>1365</v>
      </c>
      <c r="G103" t="s" s="1211">
        <v>1366</v>
      </c>
      <c r="H103" t="s" s="1211">
        <v>3116</v>
      </c>
      <c r="I103" s="1210">
        <v>3</v>
      </c>
      <c r="J103" t="s" s="1211">
        <v>1348</v>
      </c>
      <c r="K103" t="s" s="1211">
        <v>1341</v>
      </c>
      <c r="L103" t="s" s="1211">
        <v>3112</v>
      </c>
      <c r="M103" t="s" s="1211">
        <v>1367</v>
      </c>
      <c r="N103" t="s" s="1211">
        <v>3117</v>
      </c>
      <c r="O103" s="1212">
        <v>43404</v>
      </c>
      <c r="P103" t="s" s="1213">
        <v>3111</v>
      </c>
      <c r="Q103" s="57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</row>
    <row r="104" ht="18" customHeight="1">
      <c r="A104" s="484">
        <f>A103+1</f>
        <v>12</v>
      </c>
      <c r="B104" s="485">
        <v>2018</v>
      </c>
      <c r="C104" s="486">
        <v>10137</v>
      </c>
      <c r="D104" s="487">
        <v>15914</v>
      </c>
      <c r="E104" s="507">
        <v>80797</v>
      </c>
      <c r="F104" t="s" s="489">
        <v>1346</v>
      </c>
      <c r="G104" t="s" s="489">
        <v>1368</v>
      </c>
      <c r="H104" t="s" s="489">
        <v>2889</v>
      </c>
      <c r="I104" s="507">
        <v>6</v>
      </c>
      <c r="J104" t="s" s="489">
        <v>1369</v>
      </c>
      <c r="K104" t="s" s="489">
        <v>1363</v>
      </c>
      <c r="L104" t="s" s="489">
        <v>3112</v>
      </c>
      <c r="M104" s="1215"/>
      <c r="N104" s="507">
        <v>0</v>
      </c>
      <c r="O104" s="1214">
        <v>43413</v>
      </c>
      <c r="P104" s="1214"/>
      <c r="Q104" s="57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</row>
    <row r="105" ht="18" customHeight="1">
      <c r="A105" s="484">
        <f>A104+1</f>
        <v>13</v>
      </c>
      <c r="B105" s="485">
        <v>2018</v>
      </c>
      <c r="C105" s="486">
        <v>10053</v>
      </c>
      <c r="D105" s="487">
        <v>15508</v>
      </c>
      <c r="E105" s="507">
        <v>81375</v>
      </c>
      <c r="F105" t="s" s="489">
        <v>1370</v>
      </c>
      <c r="G105" t="s" s="489">
        <v>1371</v>
      </c>
      <c r="H105" t="s" s="489">
        <v>2890</v>
      </c>
      <c r="I105" t="s" s="489">
        <v>1358</v>
      </c>
      <c r="J105" t="s" s="489">
        <v>1348</v>
      </c>
      <c r="K105" t="s" s="489">
        <v>1360</v>
      </c>
      <c r="L105" t="s" s="489">
        <v>3118</v>
      </c>
      <c r="M105" s="1215"/>
      <c r="N105" s="507">
        <v>0</v>
      </c>
      <c r="O105" s="1214">
        <v>43442</v>
      </c>
      <c r="P105" t="s" s="1058">
        <v>1504</v>
      </c>
      <c r="Q105" s="57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</row>
    <row r="106" ht="18" customHeight="1">
      <c r="A106" s="484">
        <f>A105+1</f>
        <v>14</v>
      </c>
      <c r="B106" s="485">
        <v>2018</v>
      </c>
      <c r="C106" s="486">
        <v>10146</v>
      </c>
      <c r="D106" s="487">
        <v>15802</v>
      </c>
      <c r="E106" s="507">
        <v>82205</v>
      </c>
      <c r="F106" t="s" s="489">
        <v>1372</v>
      </c>
      <c r="G106" t="s" s="489">
        <v>1373</v>
      </c>
      <c r="H106" t="s" s="489">
        <v>2890</v>
      </c>
      <c r="I106" t="s" s="489">
        <v>1374</v>
      </c>
      <c r="J106" t="s" s="489">
        <v>1359</v>
      </c>
      <c r="K106" t="s" s="489">
        <v>1375</v>
      </c>
      <c r="L106" t="s" s="489">
        <v>3112</v>
      </c>
      <c r="M106" t="s" s="1205">
        <v>1376</v>
      </c>
      <c r="N106" s="507">
        <v>0</v>
      </c>
      <c r="O106" s="1214">
        <v>43465</v>
      </c>
      <c r="P106" s="1214"/>
      <c r="Q106" s="57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</row>
    <row r="107" ht="18" customHeight="1">
      <c r="A107" s="311"/>
      <c r="B107" s="287"/>
      <c r="C107" s="502"/>
      <c r="D107" s="502"/>
      <c r="E107" s="287"/>
      <c r="F107" s="287"/>
      <c r="G107" s="287"/>
      <c r="H107" s="287"/>
      <c r="I107" s="287"/>
      <c r="J107" s="287"/>
      <c r="K107" s="287"/>
      <c r="L107" s="287"/>
      <c r="M107" s="287"/>
      <c r="N107" s="287"/>
      <c r="O107" s="287"/>
      <c r="P107" s="1216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</row>
    <row r="108" ht="21.75" customHeight="1">
      <c r="A108" s="471"/>
      <c r="B108" t="s" s="1202">
        <v>3119</v>
      </c>
      <c r="C108" s="1203"/>
      <c r="D108" s="120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1217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</row>
    <row r="109" ht="35.25" customHeight="1">
      <c r="A109" s="475"/>
      <c r="B109" t="s" s="476">
        <v>2023</v>
      </c>
      <c r="C109" t="s" s="477">
        <v>2024</v>
      </c>
      <c r="D109" t="s" s="478">
        <v>9</v>
      </c>
      <c r="E109" t="s" s="478">
        <v>10</v>
      </c>
      <c r="F109" t="s" s="478">
        <v>11</v>
      </c>
      <c r="G109" t="s" s="478">
        <v>12</v>
      </c>
      <c r="H109" t="s" s="478">
        <v>14</v>
      </c>
      <c r="I109" t="s" s="479">
        <v>15</v>
      </c>
      <c r="J109" t="s" s="476">
        <v>16</v>
      </c>
      <c r="K109" t="s" s="479">
        <v>17</v>
      </c>
      <c r="L109" t="s" s="479">
        <v>18</v>
      </c>
      <c r="M109" t="s" s="476">
        <v>2025</v>
      </c>
      <c r="N109" t="s" s="1218">
        <v>3120</v>
      </c>
      <c r="O109" t="s" s="479">
        <v>3071</v>
      </c>
      <c r="P109" t="s" s="479">
        <v>1504</v>
      </c>
      <c r="Q109" s="57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</row>
    <row r="110" ht="18" customHeight="1">
      <c r="A110" s="484">
        <v>1</v>
      </c>
      <c r="B110" s="485">
        <v>2019</v>
      </c>
      <c r="C110" s="486">
        <v>10120</v>
      </c>
      <c r="D110" t="s" s="1219">
        <v>1403</v>
      </c>
      <c r="E110" t="s" s="1088">
        <v>1404</v>
      </c>
      <c r="F110" t="s" s="489">
        <v>1405</v>
      </c>
      <c r="G110" t="s" s="489">
        <v>1406</v>
      </c>
      <c r="H110" t="s" s="489">
        <v>1353</v>
      </c>
      <c r="I110" t="s" s="1088">
        <v>1407</v>
      </c>
      <c r="J110" t="s" s="489">
        <v>1408</v>
      </c>
      <c r="K110" t="s" s="489">
        <v>1353</v>
      </c>
      <c r="L110" t="s" s="489">
        <v>3121</v>
      </c>
      <c r="M110" t="s" s="489">
        <v>1409</v>
      </c>
      <c r="N110" s="495"/>
      <c r="O110" s="1059">
        <v>43585</v>
      </c>
      <c r="P110" s="1059"/>
      <c r="Q110" s="57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</row>
    <row r="111" ht="18" customHeight="1">
      <c r="A111" s="484">
        <f>A110+1</f>
        <v>2</v>
      </c>
      <c r="B111" s="485">
        <v>2019</v>
      </c>
      <c r="C111" s="486">
        <v>10115</v>
      </c>
      <c r="D111" t="s" s="1219">
        <v>1410</v>
      </c>
      <c r="E111" t="s" s="1088">
        <v>1411</v>
      </c>
      <c r="F111" t="s" s="489">
        <v>1412</v>
      </c>
      <c r="G111" t="s" s="489">
        <v>1413</v>
      </c>
      <c r="H111" t="s" s="489">
        <v>1353</v>
      </c>
      <c r="I111" t="s" s="1088">
        <v>1407</v>
      </c>
      <c r="J111" t="s" s="489">
        <v>1408</v>
      </c>
      <c r="K111" t="s" s="489">
        <v>1353</v>
      </c>
      <c r="L111" t="s" s="489">
        <v>3121</v>
      </c>
      <c r="M111" t="s" s="489">
        <v>1409</v>
      </c>
      <c r="N111" s="495"/>
      <c r="O111" s="1059">
        <v>43585</v>
      </c>
      <c r="P111" s="1059"/>
      <c r="Q111" s="57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</row>
    <row r="112" ht="18" customHeight="1">
      <c r="A112" s="484">
        <f>A111+1</f>
        <v>3</v>
      </c>
      <c r="B112" s="485">
        <v>2019</v>
      </c>
      <c r="C112" s="486">
        <v>10067</v>
      </c>
      <c r="D112" t="s" s="1219">
        <v>1414</v>
      </c>
      <c r="E112" t="s" s="1088">
        <v>1415</v>
      </c>
      <c r="F112" t="s" s="489">
        <v>1346</v>
      </c>
      <c r="G112" t="s" s="489">
        <v>1416</v>
      </c>
      <c r="H112" t="s" s="489">
        <v>2890</v>
      </c>
      <c r="I112" s="488">
        <v>1</v>
      </c>
      <c r="J112" t="s" s="489">
        <v>1340</v>
      </c>
      <c r="K112" t="s" s="489">
        <v>1341</v>
      </c>
      <c r="L112" t="s" s="489">
        <v>3122</v>
      </c>
      <c r="M112" t="s" s="489">
        <v>1417</v>
      </c>
      <c r="N112" s="488">
        <v>20049</v>
      </c>
      <c r="O112" s="1059">
        <v>43631</v>
      </c>
      <c r="P112" t="s" s="1058">
        <v>1504</v>
      </c>
      <c r="Q112" t="s" s="1220">
        <v>3123</v>
      </c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</row>
    <row r="113" ht="18" customHeight="1">
      <c r="A113" s="484">
        <f>A112+1</f>
        <v>4</v>
      </c>
      <c r="B113" s="485">
        <v>2019</v>
      </c>
      <c r="C113" s="486">
        <v>10059</v>
      </c>
      <c r="D113" t="s" s="1219">
        <v>1418</v>
      </c>
      <c r="E113" t="s" s="1088">
        <v>1419</v>
      </c>
      <c r="F113" t="s" s="489">
        <v>1420</v>
      </c>
      <c r="G113" t="s" s="489">
        <v>1421</v>
      </c>
      <c r="H113" t="s" s="489">
        <v>2890</v>
      </c>
      <c r="I113" t="s" s="1088">
        <v>1422</v>
      </c>
      <c r="J113" t="s" s="489">
        <v>1348</v>
      </c>
      <c r="K113" t="s" s="489">
        <v>1341</v>
      </c>
      <c r="L113" t="s" s="489">
        <v>3124</v>
      </c>
      <c r="M113" s="496"/>
      <c r="N113" s="495"/>
      <c r="O113" s="1059">
        <v>43646</v>
      </c>
      <c r="P113" t="s" s="1058">
        <v>1504</v>
      </c>
      <c r="Q113" t="s" s="1221">
        <v>3125</v>
      </c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</row>
    <row r="114" ht="18" customHeight="1">
      <c r="A114" s="484">
        <f>A113+1</f>
        <v>5</v>
      </c>
      <c r="B114" s="485">
        <v>2019</v>
      </c>
      <c r="C114" s="486">
        <v>10030</v>
      </c>
      <c r="D114" t="s" s="1219">
        <v>1423</v>
      </c>
      <c r="E114" t="s" s="1088">
        <v>1424</v>
      </c>
      <c r="F114" t="s" s="489">
        <v>1425</v>
      </c>
      <c r="G114" t="s" s="489">
        <v>1426</v>
      </c>
      <c r="H114" t="s" s="489">
        <v>1360</v>
      </c>
      <c r="I114" t="s" s="1088">
        <v>1358</v>
      </c>
      <c r="J114" t="s" s="489">
        <v>1359</v>
      </c>
      <c r="K114" t="s" s="489">
        <v>1360</v>
      </c>
      <c r="L114" t="s" s="489">
        <v>3122</v>
      </c>
      <c r="M114" t="s" s="489">
        <v>1427</v>
      </c>
      <c r="N114" s="488">
        <v>20052</v>
      </c>
      <c r="O114" t="s" s="1222">
        <v>1428</v>
      </c>
      <c r="P114" t="s" s="1058">
        <v>1504</v>
      </c>
      <c r="Q114" t="s" s="1131">
        <v>3126</v>
      </c>
      <c r="R114" s="57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</row>
    <row r="115" ht="18" customHeight="1">
      <c r="A115" s="484">
        <f>A114+1</f>
        <v>6</v>
      </c>
      <c r="B115" s="485">
        <v>2019</v>
      </c>
      <c r="C115" s="486">
        <v>10004</v>
      </c>
      <c r="D115" t="s" s="1219">
        <v>1429</v>
      </c>
      <c r="E115" t="s" s="1088">
        <v>1430</v>
      </c>
      <c r="F115" t="s" s="489">
        <v>1431</v>
      </c>
      <c r="G115" t="s" s="489">
        <v>1432</v>
      </c>
      <c r="H115" t="s" s="489">
        <v>3116</v>
      </c>
      <c r="I115" t="s" s="1088">
        <v>1374</v>
      </c>
      <c r="J115" t="s" s="489">
        <v>1359</v>
      </c>
      <c r="K115" t="s" s="489">
        <v>1341</v>
      </c>
      <c r="L115" t="s" s="489">
        <v>3122</v>
      </c>
      <c r="M115" t="s" s="489">
        <v>1433</v>
      </c>
      <c r="N115" s="488">
        <v>20020</v>
      </c>
      <c r="O115" s="1059">
        <v>43695</v>
      </c>
      <c r="P115" s="1059"/>
      <c r="Q115" s="1223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</row>
    <row r="116" ht="18" customHeight="1">
      <c r="A116" s="484">
        <f>A115+1</f>
        <v>7</v>
      </c>
      <c r="B116" s="485">
        <v>2019</v>
      </c>
      <c r="C116" s="486">
        <v>10097</v>
      </c>
      <c r="D116" t="s" s="1219">
        <v>1434</v>
      </c>
      <c r="E116" t="s" s="1088">
        <v>1435</v>
      </c>
      <c r="F116" t="s" s="489">
        <v>1346</v>
      </c>
      <c r="G116" t="s" s="489">
        <v>1436</v>
      </c>
      <c r="H116" t="s" s="489">
        <v>2889</v>
      </c>
      <c r="I116" t="s" s="1088">
        <v>1374</v>
      </c>
      <c r="J116" t="s" s="489">
        <v>1340</v>
      </c>
      <c r="K116" t="s" s="489">
        <v>1341</v>
      </c>
      <c r="L116" t="s" s="489">
        <v>3122</v>
      </c>
      <c r="M116" t="s" s="489">
        <v>1437</v>
      </c>
      <c r="N116" s="488">
        <v>20009</v>
      </c>
      <c r="O116" s="1059">
        <v>43715</v>
      </c>
      <c r="P116" t="s" s="1058">
        <v>1504</v>
      </c>
      <c r="Q116" t="s" s="1224">
        <v>3127</v>
      </c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</row>
    <row r="117" ht="18" customHeight="1">
      <c r="A117" s="484">
        <f>A116+1</f>
        <v>8</v>
      </c>
      <c r="B117" s="485">
        <v>2019</v>
      </c>
      <c r="C117" s="486">
        <v>10061</v>
      </c>
      <c r="D117" t="s" s="1225">
        <v>1439</v>
      </c>
      <c r="E117" t="s" s="1225">
        <v>1440</v>
      </c>
      <c r="F117" t="s" s="1226">
        <v>1441</v>
      </c>
      <c r="G117" t="s" s="1226">
        <v>1442</v>
      </c>
      <c r="H117" t="s" s="1226">
        <v>3116</v>
      </c>
      <c r="I117" t="s" s="1225">
        <v>1374</v>
      </c>
      <c r="J117" t="s" s="1226">
        <v>1340</v>
      </c>
      <c r="K117" t="s" s="1226">
        <v>1341</v>
      </c>
      <c r="L117" t="s" s="1226">
        <v>3122</v>
      </c>
      <c r="M117" t="s" s="1226">
        <v>1443</v>
      </c>
      <c r="N117" s="1227"/>
      <c r="O117" s="1228">
        <v>43738</v>
      </c>
      <c r="P117" t="s" s="1229">
        <v>1504</v>
      </c>
      <c r="Q117" t="s" s="1230">
        <v>3128</v>
      </c>
      <c r="R117" s="314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</row>
    <row r="118" ht="18" customHeight="1">
      <c r="A118" s="484">
        <f>A117+1</f>
        <v>9</v>
      </c>
      <c r="B118" s="485">
        <v>2019</v>
      </c>
      <c r="C118" s="486">
        <v>10020</v>
      </c>
      <c r="D118" t="s" s="1219">
        <v>1445</v>
      </c>
      <c r="E118" t="s" s="1088">
        <v>1446</v>
      </c>
      <c r="F118" t="s" s="489">
        <v>1447</v>
      </c>
      <c r="G118" t="s" s="489">
        <v>1448</v>
      </c>
      <c r="H118" t="s" s="489">
        <v>2889</v>
      </c>
      <c r="I118" t="s" s="1088">
        <v>1374</v>
      </c>
      <c r="J118" t="s" s="489">
        <v>1359</v>
      </c>
      <c r="K118" t="s" s="489">
        <v>1341</v>
      </c>
      <c r="L118" t="s" s="489">
        <v>3124</v>
      </c>
      <c r="M118" t="s" s="489">
        <v>1449</v>
      </c>
      <c r="N118" s="495"/>
      <c r="O118" s="1059">
        <v>43747</v>
      </c>
      <c r="P118" s="1059"/>
      <c r="Q118" t="s" s="1231">
        <v>3129</v>
      </c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</row>
    <row r="119" ht="18" customHeight="1">
      <c r="A119" s="484">
        <f>A118+1</f>
        <v>10</v>
      </c>
      <c r="B119" s="485">
        <v>2019</v>
      </c>
      <c r="C119" s="486">
        <v>10086</v>
      </c>
      <c r="D119" t="s" s="1219">
        <v>1451</v>
      </c>
      <c r="E119" t="s" s="1088">
        <v>1452</v>
      </c>
      <c r="F119" t="s" s="489">
        <v>1346</v>
      </c>
      <c r="G119" t="s" s="489">
        <v>1453</v>
      </c>
      <c r="H119" t="s" s="489">
        <v>3116</v>
      </c>
      <c r="I119" t="s" s="1088">
        <v>1374</v>
      </c>
      <c r="J119" t="s" s="489">
        <v>1340</v>
      </c>
      <c r="K119" t="s" s="489">
        <v>1341</v>
      </c>
      <c r="L119" t="s" s="489">
        <v>3122</v>
      </c>
      <c r="M119" t="s" s="489">
        <v>1454</v>
      </c>
      <c r="N119" s="495"/>
      <c r="O119" s="1059">
        <v>43769</v>
      </c>
      <c r="P119" s="1059"/>
      <c r="Q119" s="57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</row>
    <row r="120" ht="18" customHeight="1">
      <c r="A120" s="484">
        <f>A119+1</f>
        <v>11</v>
      </c>
      <c r="B120" s="485">
        <v>2019</v>
      </c>
      <c r="C120" s="486">
        <v>10088</v>
      </c>
      <c r="D120" s="487">
        <v>16103</v>
      </c>
      <c r="E120" s="488">
        <v>80796</v>
      </c>
      <c r="F120" t="s" s="489">
        <v>107</v>
      </c>
      <c r="G120" t="s" s="489">
        <v>1455</v>
      </c>
      <c r="H120" t="s" s="489">
        <v>49</v>
      </c>
      <c r="I120" s="488">
        <v>1</v>
      </c>
      <c r="J120" t="s" s="489">
        <v>166</v>
      </c>
      <c r="K120" t="s" s="489">
        <v>51</v>
      </c>
      <c r="L120" t="s" s="489">
        <v>52</v>
      </c>
      <c r="M120" t="s" s="489">
        <v>210</v>
      </c>
      <c r="N120" s="495"/>
      <c r="O120" s="1059">
        <v>43830</v>
      </c>
      <c r="P120" t="s" s="1058">
        <v>1504</v>
      </c>
      <c r="Q120" s="57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</row>
    <row r="121" ht="18" customHeight="1">
      <c r="A121" s="509"/>
      <c r="B121" s="497"/>
      <c r="C121" s="498"/>
      <c r="D121" s="494"/>
      <c r="E121" s="495"/>
      <c r="F121" s="496"/>
      <c r="G121" s="496"/>
      <c r="H121" s="496"/>
      <c r="I121" s="495"/>
      <c r="J121" s="496"/>
      <c r="K121" s="496"/>
      <c r="L121" s="496"/>
      <c r="M121" s="495"/>
      <c r="N121" s="495"/>
      <c r="O121" s="1059"/>
      <c r="P121" s="1059"/>
      <c r="Q121" s="57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</row>
    <row r="122" ht="13.55" customHeight="1">
      <c r="A122" s="311"/>
      <c r="B122" t="s" s="1232">
        <v>990</v>
      </c>
      <c r="C122" s="612"/>
      <c r="D122" s="612"/>
      <c r="E122" s="518"/>
      <c r="F122" s="518"/>
      <c r="G122" s="518"/>
      <c r="H122" s="518"/>
      <c r="I122" s="518"/>
      <c r="J122" s="518"/>
      <c r="K122" s="518"/>
      <c r="L122" s="518"/>
      <c r="M122" s="518"/>
      <c r="N122" s="518"/>
      <c r="O122" s="518"/>
      <c r="P122" s="518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</row>
    <row r="123" ht="19.5" customHeight="1">
      <c r="A123" s="461"/>
      <c r="B123" s="1233">
        <v>2019</v>
      </c>
      <c r="C123" s="1234">
        <v>10038</v>
      </c>
      <c r="D123" s="1235">
        <v>16640</v>
      </c>
      <c r="E123" s="1235">
        <v>80639</v>
      </c>
      <c r="F123" t="s" s="1236">
        <v>107</v>
      </c>
      <c r="G123" t="s" s="1236">
        <v>1829</v>
      </c>
      <c r="H123" t="s" s="1236">
        <v>119</v>
      </c>
      <c r="I123" s="1235">
        <v>1</v>
      </c>
      <c r="J123" t="s" s="1236">
        <v>50</v>
      </c>
      <c r="K123" t="s" s="1236">
        <v>51</v>
      </c>
      <c r="L123" t="s" s="1236">
        <v>52</v>
      </c>
      <c r="M123" t="s" s="1236">
        <v>1779</v>
      </c>
      <c r="N123" s="1237">
        <v>20002</v>
      </c>
      <c r="O123" s="1238"/>
      <c r="P123" t="s" s="1239">
        <v>3130</v>
      </c>
      <c r="Q123" s="1240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</row>
    <row r="124" ht="19.5" customHeight="1">
      <c r="A124" s="461"/>
      <c r="B124" s="1233">
        <v>2019</v>
      </c>
      <c r="C124" s="1234">
        <v>10133</v>
      </c>
      <c r="D124" s="1235">
        <v>15909</v>
      </c>
      <c r="E124" s="1235">
        <v>80339</v>
      </c>
      <c r="F124" t="s" s="1236">
        <v>107</v>
      </c>
      <c r="G124" t="s" s="1236">
        <v>551</v>
      </c>
      <c r="H124" t="s" s="1236">
        <v>241</v>
      </c>
      <c r="I124" s="1235">
        <v>6</v>
      </c>
      <c r="J124" t="s" s="1236">
        <v>50</v>
      </c>
      <c r="K124" t="s" s="1236">
        <v>241</v>
      </c>
      <c r="L124" t="s" s="1236">
        <v>52</v>
      </c>
      <c r="M124" t="s" s="1236">
        <v>1794</v>
      </c>
      <c r="N124" t="s" s="1241">
        <v>3131</v>
      </c>
      <c r="O124" s="1238"/>
      <c r="P124" s="1238"/>
      <c r="Q124" s="1240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</row>
    <row r="125" ht="19.5" customHeight="1">
      <c r="A125" s="461"/>
      <c r="B125" s="1233">
        <v>2019</v>
      </c>
      <c r="C125" s="1234">
        <v>10018</v>
      </c>
      <c r="D125" s="1235">
        <v>14435</v>
      </c>
      <c r="E125" s="1235">
        <v>83471</v>
      </c>
      <c r="F125" t="s" s="1236">
        <v>1471</v>
      </c>
      <c r="G125" t="s" s="1236">
        <v>171</v>
      </c>
      <c r="H125" t="s" s="1236">
        <v>119</v>
      </c>
      <c r="I125" s="1235">
        <v>1</v>
      </c>
      <c r="J125" t="s" s="1236">
        <v>50</v>
      </c>
      <c r="K125" t="s" s="1236">
        <v>51</v>
      </c>
      <c r="L125" t="s" s="1236">
        <v>70</v>
      </c>
      <c r="M125" t="s" s="1236">
        <v>71</v>
      </c>
      <c r="N125" s="1242"/>
      <c r="O125" s="1238"/>
      <c r="P125" s="1238"/>
      <c r="Q125" s="1240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</row>
    <row r="126" ht="13.55" customHeight="1">
      <c r="A126" s="311"/>
      <c r="B126" s="287"/>
      <c r="C126" s="502"/>
      <c r="D126" s="502"/>
      <c r="E126" s="287"/>
      <c r="F126" s="287"/>
      <c r="G126" s="287"/>
      <c r="H126" s="287"/>
      <c r="I126" s="287"/>
      <c r="J126" s="287"/>
      <c r="K126" s="287"/>
      <c r="L126" s="287"/>
      <c r="M126" s="287"/>
      <c r="N126" s="1243"/>
      <c r="O126" s="1243"/>
      <c r="P126" s="1243"/>
      <c r="Q126" s="1244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</row>
    <row r="127" ht="21.75" customHeight="1">
      <c r="A127" s="471"/>
      <c r="B127" t="s" s="1202">
        <v>3132</v>
      </c>
      <c r="C127" s="1203"/>
      <c r="D127" s="120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</row>
    <row r="128" ht="35.25" customHeight="1">
      <c r="A128" s="475"/>
      <c r="B128" t="s" s="476">
        <v>2023</v>
      </c>
      <c r="C128" t="s" s="477">
        <v>2024</v>
      </c>
      <c r="D128" t="s" s="478">
        <v>9</v>
      </c>
      <c r="E128" t="s" s="478">
        <v>10</v>
      </c>
      <c r="F128" t="s" s="478">
        <v>11</v>
      </c>
      <c r="G128" t="s" s="478">
        <v>12</v>
      </c>
      <c r="H128" t="s" s="478">
        <v>14</v>
      </c>
      <c r="I128" t="s" s="479">
        <v>15</v>
      </c>
      <c r="J128" t="s" s="476">
        <v>16</v>
      </c>
      <c r="K128" t="s" s="479">
        <v>17</v>
      </c>
      <c r="L128" t="s" s="479">
        <v>18</v>
      </c>
      <c r="M128" t="s" s="476">
        <v>2025</v>
      </c>
      <c r="N128" t="s" s="478">
        <v>25</v>
      </c>
      <c r="O128" t="s" s="479">
        <v>3071</v>
      </c>
      <c r="P128" t="s" s="479">
        <v>1504</v>
      </c>
      <c r="Q128" s="57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</row>
    <row r="129" ht="18" customHeight="1">
      <c r="A129" s="484">
        <v>1</v>
      </c>
      <c r="B129" s="485">
        <v>2020</v>
      </c>
      <c r="C129" s="486">
        <v>10105</v>
      </c>
      <c r="D129" s="487">
        <v>16970</v>
      </c>
      <c r="E129" s="488">
        <v>94327</v>
      </c>
      <c r="F129" t="s" s="489">
        <v>1140</v>
      </c>
      <c r="G129" t="s" s="489">
        <v>1390</v>
      </c>
      <c r="H129" t="s" s="489">
        <v>1488</v>
      </c>
      <c r="I129" t="s" s="489">
        <v>1487</v>
      </c>
      <c r="J129" t="s" s="489">
        <v>1391</v>
      </c>
      <c r="K129" t="s" s="489">
        <v>1488</v>
      </c>
      <c r="L129" t="s" s="489">
        <v>1818</v>
      </c>
      <c r="M129" t="s" s="489">
        <v>1392</v>
      </c>
      <c r="N129" t="s" s="489">
        <v>768</v>
      </c>
      <c r="O129" s="1059">
        <v>43855</v>
      </c>
      <c r="P129" s="1059"/>
      <c r="Q129" s="57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</row>
    <row r="130" ht="18" customHeight="1">
      <c r="A130" s="484">
        <f>A129+1</f>
        <v>2</v>
      </c>
      <c r="B130" s="485">
        <v>2020</v>
      </c>
      <c r="C130" s="486">
        <v>10027</v>
      </c>
      <c r="D130" s="487">
        <v>15505</v>
      </c>
      <c r="E130" s="488">
        <v>81369</v>
      </c>
      <c r="F130" t="s" s="489">
        <v>107</v>
      </c>
      <c r="G130" t="s" s="489">
        <v>1489</v>
      </c>
      <c r="H130" t="s" s="489">
        <v>3133</v>
      </c>
      <c r="I130" t="s" s="489">
        <v>894</v>
      </c>
      <c r="J130" t="s" s="489">
        <v>1490</v>
      </c>
      <c r="K130" t="s" s="489">
        <v>884</v>
      </c>
      <c r="L130" t="s" s="489">
        <v>1828</v>
      </c>
      <c r="M130" t="s" s="489">
        <v>1491</v>
      </c>
      <c r="N130" s="507">
        <v>0</v>
      </c>
      <c r="O130" s="1059">
        <v>43865</v>
      </c>
      <c r="P130" s="1059"/>
      <c r="Q130" s="57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</row>
    <row r="131" ht="18" customHeight="1">
      <c r="A131" s="484">
        <f>A130+1</f>
        <v>3</v>
      </c>
      <c r="B131" s="485">
        <v>2020</v>
      </c>
      <c r="C131" s="486">
        <v>10156</v>
      </c>
      <c r="D131" s="487">
        <v>10156</v>
      </c>
      <c r="E131" s="488">
        <v>94315</v>
      </c>
      <c r="F131" t="s" s="489">
        <v>1401</v>
      </c>
      <c r="G131" t="s" s="489">
        <v>1402</v>
      </c>
      <c r="H131" t="s" s="489">
        <v>1488</v>
      </c>
      <c r="I131" t="s" s="489">
        <v>1487</v>
      </c>
      <c r="J131" t="s" s="489">
        <v>1391</v>
      </c>
      <c r="K131" t="s" s="489">
        <v>884</v>
      </c>
      <c r="L131" t="s" s="489">
        <v>1825</v>
      </c>
      <c r="M131" t="s" s="489">
        <v>1492</v>
      </c>
      <c r="N131" s="507">
        <v>0</v>
      </c>
      <c r="O131" s="1059">
        <v>43907</v>
      </c>
      <c r="P131" s="1059"/>
      <c r="Q131" s="57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</row>
    <row r="132" ht="18" customHeight="1">
      <c r="A132" s="484">
        <f>A131+1</f>
        <v>4</v>
      </c>
      <c r="B132" s="485">
        <v>2020</v>
      </c>
      <c r="C132" s="486">
        <v>10031</v>
      </c>
      <c r="D132" s="487">
        <v>15517</v>
      </c>
      <c r="E132" s="488">
        <v>82362</v>
      </c>
      <c r="F132" t="s" s="489">
        <v>116</v>
      </c>
      <c r="G132" t="s" s="489">
        <v>1275</v>
      </c>
      <c r="H132" t="s" s="489">
        <v>2891</v>
      </c>
      <c r="I132" t="s" s="489">
        <v>1493</v>
      </c>
      <c r="J132" t="s" s="489">
        <v>1490</v>
      </c>
      <c r="K132" t="s" s="489">
        <v>884</v>
      </c>
      <c r="L132" t="s" s="489">
        <v>1828</v>
      </c>
      <c r="M132" t="s" s="489">
        <v>1494</v>
      </c>
      <c r="N132" s="507">
        <v>0</v>
      </c>
      <c r="O132" s="1059">
        <v>43951</v>
      </c>
      <c r="P132" s="1059"/>
      <c r="Q132" s="57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</row>
    <row r="133" ht="18" customHeight="1">
      <c r="A133" s="484">
        <f>A132+1</f>
        <v>5</v>
      </c>
      <c r="B133" s="485">
        <v>2020</v>
      </c>
      <c r="C133" s="486">
        <v>10040</v>
      </c>
      <c r="D133" s="487">
        <v>16962</v>
      </c>
      <c r="E133" s="488">
        <v>80331</v>
      </c>
      <c r="F133" t="s" s="489">
        <v>107</v>
      </c>
      <c r="G133" t="s" s="489">
        <v>1495</v>
      </c>
      <c r="H133" t="s" s="489">
        <v>3133</v>
      </c>
      <c r="I133" t="s" s="489">
        <v>1496</v>
      </c>
      <c r="J133" t="s" s="489">
        <v>1497</v>
      </c>
      <c r="K133" t="s" s="489">
        <v>884</v>
      </c>
      <c r="L133" t="s" s="489">
        <v>1825</v>
      </c>
      <c r="M133" t="s" s="489">
        <v>1492</v>
      </c>
      <c r="N133" t="s" s="489">
        <v>3134</v>
      </c>
      <c r="O133" s="1059">
        <v>43995</v>
      </c>
      <c r="P133" s="1059"/>
      <c r="Q133" s="57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</row>
    <row r="134" ht="18" customHeight="1">
      <c r="A134" s="484">
        <f>A133+1</f>
        <v>6</v>
      </c>
      <c r="B134" s="485">
        <v>2020</v>
      </c>
      <c r="C134" s="486">
        <v>10114</v>
      </c>
      <c r="D134" s="487">
        <v>16983</v>
      </c>
      <c r="E134" s="488">
        <v>94447</v>
      </c>
      <c r="F134" t="s" s="489">
        <v>699</v>
      </c>
      <c r="G134" t="s" s="489">
        <v>1498</v>
      </c>
      <c r="H134" t="s" s="489">
        <v>1488</v>
      </c>
      <c r="I134" t="s" s="489">
        <v>1487</v>
      </c>
      <c r="J134" t="s" s="489">
        <v>1391</v>
      </c>
      <c r="K134" t="s" s="489">
        <v>1488</v>
      </c>
      <c r="L134" t="s" s="489">
        <v>1818</v>
      </c>
      <c r="M134" t="s" s="489">
        <v>1392</v>
      </c>
      <c r="N134" t="s" s="489">
        <v>768</v>
      </c>
      <c r="O134" s="1059">
        <v>44003</v>
      </c>
      <c r="P134" s="1059"/>
      <c r="Q134" s="57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</row>
    <row r="135" ht="18" customHeight="1">
      <c r="A135" s="484">
        <f>A134+1</f>
        <v>7</v>
      </c>
      <c r="B135" s="485">
        <v>2020</v>
      </c>
      <c r="C135" s="486">
        <v>10081</v>
      </c>
      <c r="D135" s="487">
        <v>14458</v>
      </c>
      <c r="E135" s="488">
        <v>80801</v>
      </c>
      <c r="F135" t="s" s="489">
        <v>107</v>
      </c>
      <c r="G135" t="s" s="489">
        <v>1499</v>
      </c>
      <c r="H135" t="s" s="489">
        <v>2891</v>
      </c>
      <c r="I135" t="s" s="489">
        <v>894</v>
      </c>
      <c r="J135" t="s" s="489">
        <v>895</v>
      </c>
      <c r="K135" t="s" s="489">
        <v>884</v>
      </c>
      <c r="L135" t="s" s="489">
        <v>1828</v>
      </c>
      <c r="M135" t="s" s="489">
        <v>222</v>
      </c>
      <c r="N135" t="s" s="489">
        <v>3135</v>
      </c>
      <c r="O135" s="1059">
        <v>44012</v>
      </c>
      <c r="P135" s="1059"/>
      <c r="Q135" s="57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</row>
    <row r="136" ht="18" customHeight="1">
      <c r="A136" s="484">
        <f>A135+1</f>
        <v>8</v>
      </c>
      <c r="B136" s="485">
        <v>2020</v>
      </c>
      <c r="C136" s="486">
        <v>10144</v>
      </c>
      <c r="D136" s="487">
        <v>10144</v>
      </c>
      <c r="E136" s="488">
        <v>81249</v>
      </c>
      <c r="F136" t="s" s="489">
        <v>107</v>
      </c>
      <c r="G136" t="s" s="489">
        <v>1500</v>
      </c>
      <c r="H136" t="s" s="489">
        <v>2891</v>
      </c>
      <c r="I136" t="s" s="489">
        <v>894</v>
      </c>
      <c r="J136" t="s" s="489">
        <v>895</v>
      </c>
      <c r="K136" t="s" s="489">
        <v>884</v>
      </c>
      <c r="L136" t="s" s="489">
        <v>1828</v>
      </c>
      <c r="M136" t="s" s="489">
        <v>1501</v>
      </c>
      <c r="N136" t="s" s="489">
        <v>3136</v>
      </c>
      <c r="O136" s="1059">
        <v>44012</v>
      </c>
      <c r="P136" t="s" s="1058">
        <v>1502</v>
      </c>
      <c r="Q136" s="57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</row>
    <row r="137" ht="18" customHeight="1">
      <c r="A137" s="484">
        <f>A136+1</f>
        <v>9</v>
      </c>
      <c r="B137" s="485">
        <v>2020</v>
      </c>
      <c r="C137" s="486">
        <v>10015</v>
      </c>
      <c r="D137" s="487">
        <v>14391</v>
      </c>
      <c r="E137" s="488">
        <v>80339</v>
      </c>
      <c r="F137" t="s" s="489">
        <v>107</v>
      </c>
      <c r="G137" t="s" s="489">
        <v>1503</v>
      </c>
      <c r="H137" t="s" s="489">
        <v>2891</v>
      </c>
      <c r="I137" t="s" s="489">
        <v>894</v>
      </c>
      <c r="J137" t="s" s="489">
        <v>895</v>
      </c>
      <c r="K137" t="s" s="489">
        <v>884</v>
      </c>
      <c r="L137" t="s" s="489">
        <v>1828</v>
      </c>
      <c r="M137" t="s" s="489">
        <v>390</v>
      </c>
      <c r="N137" t="s" s="489">
        <v>3137</v>
      </c>
      <c r="O137" s="1059">
        <v>44026</v>
      </c>
      <c r="P137" t="s" s="1058">
        <v>1504</v>
      </c>
      <c r="Q137" s="57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</row>
    <row r="138" ht="18" customHeight="1">
      <c r="A138" s="484">
        <f>A137+1</f>
        <v>10</v>
      </c>
      <c r="B138" s="485">
        <v>2020</v>
      </c>
      <c r="C138" s="486">
        <v>10147</v>
      </c>
      <c r="D138" s="487">
        <v>10147</v>
      </c>
      <c r="E138" s="488">
        <v>86926</v>
      </c>
      <c r="F138" t="s" s="489">
        <v>597</v>
      </c>
      <c r="G138" t="s" s="489">
        <v>598</v>
      </c>
      <c r="H138" t="s" s="489">
        <v>1332</v>
      </c>
      <c r="I138" t="s" s="489">
        <v>1332</v>
      </c>
      <c r="J138" t="s" s="489">
        <v>1484</v>
      </c>
      <c r="K138" t="s" s="489">
        <v>241</v>
      </c>
      <c r="L138" t="s" s="489">
        <v>70</v>
      </c>
      <c r="M138" t="s" s="489">
        <v>71</v>
      </c>
      <c r="N138" s="507">
        <v>0</v>
      </c>
      <c r="O138" s="1059"/>
      <c r="P138" s="1059"/>
      <c r="Q138" s="57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</row>
    <row r="139" ht="18" customHeight="1">
      <c r="A139" s="484">
        <f>A138+1</f>
        <v>11</v>
      </c>
      <c r="B139" s="485">
        <v>2020</v>
      </c>
      <c r="C139" s="486">
        <v>10064</v>
      </c>
      <c r="D139" s="487">
        <v>14140</v>
      </c>
      <c r="E139" s="488">
        <v>93047</v>
      </c>
      <c r="F139" t="s" s="489">
        <v>1505</v>
      </c>
      <c r="G139" t="s" s="489">
        <v>1506</v>
      </c>
      <c r="H139" t="s" s="489">
        <v>3133</v>
      </c>
      <c r="I139" t="s" s="489">
        <v>894</v>
      </c>
      <c r="J139" t="s" s="489">
        <v>895</v>
      </c>
      <c r="K139" t="s" s="489">
        <v>884</v>
      </c>
      <c r="L139" t="s" s="489">
        <v>1828</v>
      </c>
      <c r="M139" t="s" s="489">
        <v>1507</v>
      </c>
      <c r="N139" t="s" s="489">
        <v>3138</v>
      </c>
      <c r="O139" s="1059">
        <v>44104</v>
      </c>
      <c r="P139" t="s" s="1058">
        <v>1508</v>
      </c>
      <c r="Q139" s="57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</row>
    <row r="140" ht="18" customHeight="1">
      <c r="A140" s="484">
        <f>A139+1</f>
        <v>12</v>
      </c>
      <c r="B140" s="485">
        <v>2020</v>
      </c>
      <c r="C140" s="486">
        <v>10139</v>
      </c>
      <c r="D140" s="487">
        <v>15910</v>
      </c>
      <c r="E140" s="488">
        <v>80335</v>
      </c>
      <c r="F140" t="s" s="489">
        <v>107</v>
      </c>
      <c r="G140" t="s" s="489">
        <v>1328</v>
      </c>
      <c r="H140" t="s" s="489">
        <v>1511</v>
      </c>
      <c r="I140" t="s" s="489">
        <v>1509</v>
      </c>
      <c r="J140" t="s" s="489">
        <v>1510</v>
      </c>
      <c r="K140" t="s" s="489">
        <v>1511</v>
      </c>
      <c r="L140" t="s" s="489">
        <v>1825</v>
      </c>
      <c r="M140" t="s" s="489">
        <v>1492</v>
      </c>
      <c r="N140" s="507">
        <v>0</v>
      </c>
      <c r="O140" s="1059">
        <v>44104</v>
      </c>
      <c r="P140" t="s" s="1058">
        <v>1512</v>
      </c>
      <c r="Q140" s="57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</row>
    <row r="141" ht="18" customHeight="1">
      <c r="A141" s="484">
        <f>A140+1</f>
        <v>13</v>
      </c>
      <c r="B141" s="485">
        <v>2020</v>
      </c>
      <c r="C141" s="486">
        <v>10168</v>
      </c>
      <c r="D141" s="487">
        <v>10151</v>
      </c>
      <c r="E141" s="488">
        <v>84164</v>
      </c>
      <c r="F141" t="s" s="489">
        <v>762</v>
      </c>
      <c r="G141" t="s" s="489">
        <v>1397</v>
      </c>
      <c r="H141" t="s" s="489">
        <v>1488</v>
      </c>
      <c r="I141" t="s" s="489">
        <v>1487</v>
      </c>
      <c r="J141" t="s" s="489">
        <v>1391</v>
      </c>
      <c r="K141" t="s" s="489">
        <v>884</v>
      </c>
      <c r="L141" t="s" s="489">
        <v>1825</v>
      </c>
      <c r="M141" t="s" s="489">
        <v>1492</v>
      </c>
      <c r="N141" s="507">
        <v>0</v>
      </c>
      <c r="O141" s="1059">
        <v>44092</v>
      </c>
      <c r="P141" t="s" s="1058">
        <v>1513</v>
      </c>
      <c r="Q141" s="57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</row>
    <row r="142" ht="18" customHeight="1">
      <c r="A142" s="484">
        <f>A141+1</f>
        <v>14</v>
      </c>
      <c r="B142" s="485">
        <v>2020</v>
      </c>
      <c r="C142" s="486">
        <v>10143</v>
      </c>
      <c r="D142" s="487">
        <v>15523</v>
      </c>
      <c r="E142" s="488">
        <v>81541</v>
      </c>
      <c r="F142" t="s" s="489">
        <v>107</v>
      </c>
      <c r="G142" t="s" s="489">
        <v>1329</v>
      </c>
      <c r="H142" t="s" s="489">
        <v>2891</v>
      </c>
      <c r="I142" t="s" s="489">
        <v>894</v>
      </c>
      <c r="J142" t="s" s="489">
        <v>1490</v>
      </c>
      <c r="K142" t="s" s="489">
        <v>884</v>
      </c>
      <c r="L142" t="s" s="489">
        <v>1828</v>
      </c>
      <c r="M142" t="s" s="489">
        <v>1514</v>
      </c>
      <c r="N142" s="507">
        <v>0</v>
      </c>
      <c r="O142" s="1059">
        <v>44104</v>
      </c>
      <c r="P142" t="s" s="1058">
        <v>1508</v>
      </c>
      <c r="Q142" s="57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</row>
    <row r="143" ht="18" customHeight="1">
      <c r="A143" s="484">
        <f>A142+1</f>
        <v>15</v>
      </c>
      <c r="B143" s="485">
        <v>2020</v>
      </c>
      <c r="C143" s="486">
        <v>10138</v>
      </c>
      <c r="D143" s="487">
        <v>15915</v>
      </c>
      <c r="E143" s="488">
        <v>80797</v>
      </c>
      <c r="F143" t="s" s="489">
        <v>107</v>
      </c>
      <c r="G143" t="s" s="489">
        <v>1327</v>
      </c>
      <c r="H143" t="s" s="489">
        <v>1511</v>
      </c>
      <c r="I143" t="s" s="489">
        <v>1509</v>
      </c>
      <c r="J143" t="s" s="489">
        <v>1510</v>
      </c>
      <c r="K143" t="s" s="489">
        <v>1511</v>
      </c>
      <c r="L143" t="s" s="489">
        <v>1825</v>
      </c>
      <c r="M143" t="s" s="489">
        <v>1492</v>
      </c>
      <c r="N143" s="507">
        <v>0</v>
      </c>
      <c r="O143" s="1059">
        <v>44119</v>
      </c>
      <c r="P143" t="s" s="1058">
        <v>1515</v>
      </c>
      <c r="Q143" s="57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</row>
    <row r="144" ht="18" customHeight="1">
      <c r="A144" s="484">
        <f>A143+1</f>
        <v>16</v>
      </c>
      <c r="B144" s="485">
        <v>2020</v>
      </c>
      <c r="C144" s="486">
        <v>10033</v>
      </c>
      <c r="D144" s="487">
        <v>15519</v>
      </c>
      <c r="E144" s="488">
        <v>82319</v>
      </c>
      <c r="F144" t="s" s="489">
        <v>252</v>
      </c>
      <c r="G144" t="s" s="489">
        <v>1516</v>
      </c>
      <c r="H144" t="s" s="489">
        <v>2891</v>
      </c>
      <c r="I144" t="s" s="489">
        <v>1493</v>
      </c>
      <c r="J144" t="s" s="489">
        <v>1490</v>
      </c>
      <c r="K144" t="s" s="489">
        <v>884</v>
      </c>
      <c r="L144" t="s" s="489">
        <v>1828</v>
      </c>
      <c r="M144" t="s" s="489">
        <v>1517</v>
      </c>
      <c r="N144" s="507">
        <v>0</v>
      </c>
      <c r="O144" s="1059">
        <v>44118</v>
      </c>
      <c r="P144" t="s" s="1058">
        <v>1518</v>
      </c>
      <c r="Q144" s="57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</row>
    <row r="145" ht="18" customHeight="1">
      <c r="A145" s="484">
        <f>A144+1</f>
        <v>17</v>
      </c>
      <c r="B145" s="485">
        <v>2020</v>
      </c>
      <c r="C145" s="486">
        <v>10073</v>
      </c>
      <c r="D145" s="487">
        <v>14259</v>
      </c>
      <c r="E145" s="488">
        <v>85435</v>
      </c>
      <c r="F145" t="s" s="489">
        <v>319</v>
      </c>
      <c r="G145" t="s" s="489">
        <v>1519</v>
      </c>
      <c r="H145" t="s" s="489">
        <v>883</v>
      </c>
      <c r="I145" t="s" s="489">
        <v>894</v>
      </c>
      <c r="J145" t="s" s="489">
        <v>895</v>
      </c>
      <c r="K145" t="s" s="489">
        <v>884</v>
      </c>
      <c r="L145" t="s" s="489">
        <v>1828</v>
      </c>
      <c r="M145" t="s" s="489">
        <v>447</v>
      </c>
      <c r="N145" t="s" s="489">
        <v>124</v>
      </c>
      <c r="O145" s="1059">
        <v>44135</v>
      </c>
      <c r="P145" t="s" s="1058">
        <v>1515</v>
      </c>
      <c r="Q145" s="57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</row>
    <row r="146" ht="18" customHeight="1">
      <c r="A146" s="484">
        <f>A145+1</f>
        <v>18</v>
      </c>
      <c r="B146" s="485">
        <v>2020</v>
      </c>
      <c r="C146" s="486">
        <v>10001</v>
      </c>
      <c r="D146" s="487">
        <v>13706</v>
      </c>
      <c r="E146" s="488">
        <v>82467</v>
      </c>
      <c r="F146" t="s" s="489">
        <v>285</v>
      </c>
      <c r="G146" t="s" s="489">
        <v>1520</v>
      </c>
      <c r="H146" t="s" s="489">
        <v>2891</v>
      </c>
      <c r="I146" t="s" s="489">
        <v>894</v>
      </c>
      <c r="J146" t="s" s="489">
        <v>1490</v>
      </c>
      <c r="K146" t="s" s="489">
        <v>884</v>
      </c>
      <c r="L146" t="s" s="489">
        <v>1828</v>
      </c>
      <c r="M146" t="s" s="489">
        <v>288</v>
      </c>
      <c r="N146" t="s" s="489">
        <v>3139</v>
      </c>
      <c r="O146" s="1059">
        <v>44165</v>
      </c>
      <c r="P146" t="s" s="1058">
        <v>1521</v>
      </c>
      <c r="Q146" s="57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</row>
    <row r="147" ht="18" customHeight="1">
      <c r="A147" s="484">
        <f>A146+1</f>
        <v>19</v>
      </c>
      <c r="B147" s="485">
        <v>2020</v>
      </c>
      <c r="C147" s="486">
        <v>10157</v>
      </c>
      <c r="D147" s="487">
        <v>16998</v>
      </c>
      <c r="E147" s="488">
        <v>94315</v>
      </c>
      <c r="F147" t="s" s="489">
        <v>1401</v>
      </c>
      <c r="G147" t="s" s="489">
        <v>1522</v>
      </c>
      <c r="H147" t="s" s="489">
        <v>1488</v>
      </c>
      <c r="I147" t="s" s="489">
        <v>1487</v>
      </c>
      <c r="J147" t="s" s="489">
        <v>1391</v>
      </c>
      <c r="K147" t="s" s="489">
        <v>884</v>
      </c>
      <c r="L147" t="s" s="489">
        <v>1825</v>
      </c>
      <c r="M147" t="s" s="489">
        <v>1492</v>
      </c>
      <c r="N147" s="507">
        <v>0</v>
      </c>
      <c r="O147" s="1059">
        <v>44178</v>
      </c>
      <c r="P147" t="s" s="1058">
        <v>1515</v>
      </c>
      <c r="Q147" s="57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</row>
    <row r="148" ht="18" customHeight="1">
      <c r="A148" s="484">
        <f>A147+1</f>
        <v>20</v>
      </c>
      <c r="B148" s="485">
        <v>2020</v>
      </c>
      <c r="C148" s="498"/>
      <c r="D148" s="494"/>
      <c r="E148" s="495"/>
      <c r="F148" s="496"/>
      <c r="G148" s="496"/>
      <c r="H148" s="496"/>
      <c r="I148" s="496"/>
      <c r="J148" s="496"/>
      <c r="K148" s="496"/>
      <c r="L148" s="496"/>
      <c r="M148" s="496"/>
      <c r="N148" s="496"/>
      <c r="O148" s="1059"/>
      <c r="P148" s="1059"/>
      <c r="Q148" s="57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</row>
    <row r="149" ht="18" customHeight="1">
      <c r="A149" s="509"/>
      <c r="B149" s="1245"/>
      <c r="C149" s="1246"/>
      <c r="D149" s="1247"/>
      <c r="E149" s="1141"/>
      <c r="F149" s="1248"/>
      <c r="G149" s="496"/>
      <c r="H149" s="496"/>
      <c r="I149" s="496"/>
      <c r="J149" s="496"/>
      <c r="K149" s="496"/>
      <c r="L149" s="496"/>
      <c r="M149" s="496"/>
      <c r="N149" s="496"/>
      <c r="O149" s="1059"/>
      <c r="P149" s="1059"/>
      <c r="Q149" s="57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</row>
    <row r="150" ht="13.55" customHeight="1">
      <c r="A150" s="311"/>
      <c r="B150" s="518"/>
      <c r="C150" s="612"/>
      <c r="D150" s="612"/>
      <c r="E150" s="518"/>
      <c r="F150" s="518"/>
      <c r="G150" s="518"/>
      <c r="H150" s="518"/>
      <c r="I150" s="518"/>
      <c r="J150" s="518"/>
      <c r="K150" s="518"/>
      <c r="L150" s="518"/>
      <c r="M150" s="518"/>
      <c r="N150" s="518"/>
      <c r="O150" s="518"/>
      <c r="P150" s="518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</row>
    <row r="151" ht="18" customHeight="1">
      <c r="A151" s="509"/>
      <c r="B151" t="s" s="1249">
        <v>3140</v>
      </c>
      <c r="C151" s="1250"/>
      <c r="D151" s="1250"/>
      <c r="E151" s="1250"/>
      <c r="F151" s="1251"/>
      <c r="G151" s="496"/>
      <c r="H151" s="496"/>
      <c r="I151" s="496"/>
      <c r="J151" s="496"/>
      <c r="K151" s="496"/>
      <c r="L151" s="496"/>
      <c r="M151" s="496"/>
      <c r="N151" s="496"/>
      <c r="O151" s="1059"/>
      <c r="P151" s="1059"/>
      <c r="Q151" s="57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</row>
    <row r="152" ht="18" customHeight="1">
      <c r="A152" s="509"/>
      <c r="B152" s="485">
        <v>2020</v>
      </c>
      <c r="C152" s="486">
        <v>10080</v>
      </c>
      <c r="D152" s="487">
        <v>14457</v>
      </c>
      <c r="E152" s="488">
        <v>85435</v>
      </c>
      <c r="F152" t="s" s="489">
        <v>319</v>
      </c>
      <c r="G152" t="s" s="489">
        <v>445</v>
      </c>
      <c r="H152" t="s" s="489">
        <v>49</v>
      </c>
      <c r="I152" s="507">
        <v>1</v>
      </c>
      <c r="J152" t="s" s="489">
        <v>166</v>
      </c>
      <c r="K152" t="s" s="489">
        <v>51</v>
      </c>
      <c r="L152" t="s" s="489">
        <v>52</v>
      </c>
      <c r="M152" t="s" s="489">
        <v>447</v>
      </c>
      <c r="N152" t="s" s="489">
        <v>451</v>
      </c>
      <c r="O152" s="1059"/>
      <c r="P152" s="1059"/>
      <c r="Q152" s="57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</row>
    <row r="153" ht="18" customHeight="1">
      <c r="A153" s="509"/>
      <c r="B153" s="485">
        <v>2020</v>
      </c>
      <c r="C153" s="486">
        <v>10139</v>
      </c>
      <c r="D153" s="487">
        <v>15910</v>
      </c>
      <c r="E153" s="488">
        <v>80335</v>
      </c>
      <c r="F153" t="s" s="489">
        <v>107</v>
      </c>
      <c r="G153" t="s" s="489">
        <v>1328</v>
      </c>
      <c r="H153" t="s" s="489">
        <v>241</v>
      </c>
      <c r="I153" s="507">
        <v>6</v>
      </c>
      <c r="J153" t="s" s="489">
        <v>567</v>
      </c>
      <c r="K153" t="s" s="489">
        <v>241</v>
      </c>
      <c r="L153" t="s" s="489">
        <v>70</v>
      </c>
      <c r="M153" t="s" s="489">
        <v>71</v>
      </c>
      <c r="N153" s="507">
        <v>0</v>
      </c>
      <c r="O153" t="s" s="1058">
        <v>3141</v>
      </c>
      <c r="P153" s="1059"/>
      <c r="Q153" s="57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</row>
    <row r="154" ht="18" customHeight="1">
      <c r="A154" s="509"/>
      <c r="B154" s="485">
        <v>2020</v>
      </c>
      <c r="C154" s="486">
        <v>10167</v>
      </c>
      <c r="D154" s="487">
        <v>16975</v>
      </c>
      <c r="E154" s="488">
        <v>94405</v>
      </c>
      <c r="F154" t="s" s="489">
        <v>673</v>
      </c>
      <c r="G154" t="s" s="489">
        <v>674</v>
      </c>
      <c r="H154" t="s" s="489">
        <v>1289</v>
      </c>
      <c r="I154" s="507">
        <v>5</v>
      </c>
      <c r="J154" t="s" s="489">
        <v>669</v>
      </c>
      <c r="K154" t="s" s="489">
        <v>51</v>
      </c>
      <c r="L154" t="s" s="489">
        <v>70</v>
      </c>
      <c r="M154" t="s" s="489">
        <v>71</v>
      </c>
      <c r="N154" t="s" s="489">
        <v>677</v>
      </c>
      <c r="O154" s="1059"/>
      <c r="P154" s="1059"/>
      <c r="Q154" s="57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</row>
    <row r="155" ht="18" customHeight="1">
      <c r="A155" s="509"/>
      <c r="B155" s="485">
        <v>2020</v>
      </c>
      <c r="C155" s="486">
        <v>10172</v>
      </c>
      <c r="D155" s="487">
        <v>16989</v>
      </c>
      <c r="E155" s="488">
        <v>94405</v>
      </c>
      <c r="F155" t="s" s="489">
        <v>665</v>
      </c>
      <c r="G155" t="s" s="489">
        <v>1550</v>
      </c>
      <c r="H155" t="s" s="489">
        <v>1289</v>
      </c>
      <c r="I155" s="507">
        <v>5</v>
      </c>
      <c r="J155" t="s" s="489">
        <v>669</v>
      </c>
      <c r="K155" t="s" s="489">
        <v>51</v>
      </c>
      <c r="L155" t="s" s="489">
        <v>70</v>
      </c>
      <c r="M155" t="s" s="489">
        <v>702</v>
      </c>
      <c r="N155" s="507">
        <v>0</v>
      </c>
      <c r="O155" s="1059"/>
      <c r="P155" s="1059"/>
      <c r="Q155" s="57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</row>
    <row r="156" ht="18" customHeight="1">
      <c r="A156" s="509"/>
      <c r="B156" s="485">
        <v>2020</v>
      </c>
      <c r="C156" s="486">
        <v>10157</v>
      </c>
      <c r="D156" s="487">
        <v>16998</v>
      </c>
      <c r="E156" s="488">
        <v>94315</v>
      </c>
      <c r="F156" t="s" s="489">
        <v>1401</v>
      </c>
      <c r="G156" t="s" s="489">
        <v>1522</v>
      </c>
      <c r="H156" t="s" s="489">
        <v>1289</v>
      </c>
      <c r="I156" s="507">
        <v>5</v>
      </c>
      <c r="J156" t="s" s="489">
        <v>669</v>
      </c>
      <c r="K156" t="s" s="489">
        <v>51</v>
      </c>
      <c r="L156" t="s" s="489">
        <v>70</v>
      </c>
      <c r="M156" t="s" s="489">
        <v>71</v>
      </c>
      <c r="N156" s="507">
        <v>0</v>
      </c>
      <c r="O156" s="1059"/>
      <c r="P156" s="1059"/>
      <c r="Q156" s="57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</row>
    <row r="157" ht="18" customHeight="1">
      <c r="A157" s="509"/>
      <c r="B157" s="485">
        <v>2020</v>
      </c>
      <c r="C157" s="486">
        <v>10144</v>
      </c>
      <c r="D157" s="487">
        <v>10144</v>
      </c>
      <c r="E157" s="488">
        <v>81249</v>
      </c>
      <c r="F157" t="s" s="489">
        <v>107</v>
      </c>
      <c r="G157" t="s" s="489">
        <v>1500</v>
      </c>
      <c r="H157" t="s" s="489">
        <v>2891</v>
      </c>
      <c r="I157" t="s" s="489">
        <v>894</v>
      </c>
      <c r="J157" t="s" s="489">
        <v>895</v>
      </c>
      <c r="K157" t="s" s="489">
        <v>884</v>
      </c>
      <c r="L157" t="s" s="489">
        <v>1828</v>
      </c>
      <c r="M157" t="s" s="489">
        <v>1501</v>
      </c>
      <c r="N157" t="s" s="489">
        <v>3136</v>
      </c>
      <c r="O157" s="1059"/>
      <c r="P157" s="1059"/>
      <c r="Q157" s="57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</row>
    <row r="158" ht="18" customHeight="1">
      <c r="A158" s="509"/>
      <c r="B158" s="485">
        <v>2020</v>
      </c>
      <c r="C158" s="486">
        <v>10073</v>
      </c>
      <c r="D158" s="487">
        <v>14259</v>
      </c>
      <c r="E158" s="488">
        <v>85435</v>
      </c>
      <c r="F158" t="s" s="489">
        <v>319</v>
      </c>
      <c r="G158" t="s" s="489">
        <v>1519</v>
      </c>
      <c r="H158" t="s" s="489">
        <v>119</v>
      </c>
      <c r="I158" s="507">
        <v>1</v>
      </c>
      <c r="J158" t="s" s="489">
        <v>166</v>
      </c>
      <c r="K158" t="s" s="489">
        <v>51</v>
      </c>
      <c r="L158" t="s" s="489">
        <v>52</v>
      </c>
      <c r="M158" t="s" s="489">
        <v>447</v>
      </c>
      <c r="N158" t="s" s="489">
        <v>124</v>
      </c>
      <c r="O158" s="1059"/>
      <c r="P158" s="1059"/>
      <c r="Q158" s="57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</row>
    <row r="159" ht="18" customHeight="1">
      <c r="A159" s="509"/>
      <c r="B159" s="485">
        <v>2020</v>
      </c>
      <c r="C159" s="486">
        <v>10172</v>
      </c>
      <c r="D159" s="487">
        <v>16989</v>
      </c>
      <c r="E159" s="488">
        <v>94405</v>
      </c>
      <c r="F159" t="s" s="489">
        <v>665</v>
      </c>
      <c r="G159" t="s" s="489">
        <v>1550</v>
      </c>
      <c r="H159" t="s" s="489">
        <v>3142</v>
      </c>
      <c r="I159" t="s" s="489">
        <v>691</v>
      </c>
      <c r="J159" t="s" s="489">
        <v>692</v>
      </c>
      <c r="K159" t="s" s="489">
        <v>401</v>
      </c>
      <c r="L159" t="s" s="489">
        <v>549</v>
      </c>
      <c r="M159" t="s" s="489">
        <v>1539</v>
      </c>
      <c r="N159" s="507">
        <v>0</v>
      </c>
      <c r="O159" t="s" s="1058">
        <v>3141</v>
      </c>
      <c r="P159" s="1059"/>
      <c r="Q159" s="57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</row>
    <row r="160" ht="18" customHeight="1">
      <c r="A160" s="509"/>
      <c r="B160" s="485">
        <v>2020</v>
      </c>
      <c r="C160" s="486">
        <v>10167</v>
      </c>
      <c r="D160" s="487">
        <v>16975</v>
      </c>
      <c r="E160" s="488">
        <v>94405</v>
      </c>
      <c r="F160" t="s" s="489">
        <v>673</v>
      </c>
      <c r="G160" t="s" s="489">
        <v>674</v>
      </c>
      <c r="H160" t="s" s="489">
        <v>1289</v>
      </c>
      <c r="I160" s="507">
        <v>5</v>
      </c>
      <c r="J160" t="s" s="489">
        <v>669</v>
      </c>
      <c r="K160" t="s" s="489">
        <v>51</v>
      </c>
      <c r="L160" t="s" s="489">
        <v>70</v>
      </c>
      <c r="M160" t="s" s="489">
        <v>71</v>
      </c>
      <c r="N160" t="s" s="489">
        <v>677</v>
      </c>
      <c r="O160" t="s" s="1058">
        <v>3141</v>
      </c>
      <c r="P160" s="1059"/>
      <c r="Q160" s="57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</row>
    <row r="161" ht="18" customHeight="1">
      <c r="A161" s="509"/>
      <c r="B161" s="485">
        <v>2020</v>
      </c>
      <c r="C161" s="486">
        <v>10060</v>
      </c>
      <c r="D161" s="487">
        <v>16992</v>
      </c>
      <c r="E161" s="488">
        <v>80636</v>
      </c>
      <c r="F161" t="s" s="489">
        <v>107</v>
      </c>
      <c r="G161" t="s" s="489">
        <v>367</v>
      </c>
      <c r="H161" t="s" s="489">
        <v>369</v>
      </c>
      <c r="I161" s="507">
        <v>1</v>
      </c>
      <c r="J161" t="s" s="489">
        <v>50</v>
      </c>
      <c r="K161" t="s" s="489">
        <v>51</v>
      </c>
      <c r="L161" t="s" s="489">
        <v>52</v>
      </c>
      <c r="M161" t="s" s="489">
        <v>3143</v>
      </c>
      <c r="N161" s="496"/>
      <c r="O161" t="s" s="1058">
        <v>3141</v>
      </c>
      <c r="P161" s="1059"/>
      <c r="Q161" s="57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</row>
    <row r="162" ht="18" customHeight="1">
      <c r="A162" s="509"/>
      <c r="B162" s="485">
        <v>2020</v>
      </c>
      <c r="C162" s="486">
        <v>10176</v>
      </c>
      <c r="D162" s="487">
        <v>10176</v>
      </c>
      <c r="E162" s="488">
        <v>80939</v>
      </c>
      <c r="F162" t="s" s="489">
        <v>107</v>
      </c>
      <c r="G162" t="s" s="489">
        <v>3144</v>
      </c>
      <c r="H162" t="s" s="489">
        <v>49</v>
      </c>
      <c r="I162" s="507">
        <v>1</v>
      </c>
      <c r="J162" t="s" s="489">
        <v>166</v>
      </c>
      <c r="K162" t="s" s="489">
        <v>241</v>
      </c>
      <c r="L162" t="s" s="489">
        <v>52</v>
      </c>
      <c r="M162" t="s" s="489">
        <v>640</v>
      </c>
      <c r="N162" s="496"/>
      <c r="O162" t="s" s="1058">
        <v>3141</v>
      </c>
      <c r="P162" s="1059"/>
      <c r="Q162" s="57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</row>
    <row r="163" ht="13.55" customHeight="1">
      <c r="A163" s="311"/>
      <c r="B163" s="287"/>
      <c r="C163" s="502"/>
      <c r="D163" s="502"/>
      <c r="E163" s="287"/>
      <c r="F163" s="287"/>
      <c r="G163" s="287"/>
      <c r="H163" s="287"/>
      <c r="I163" s="287"/>
      <c r="J163" s="287"/>
      <c r="K163" s="287"/>
      <c r="L163" s="287"/>
      <c r="M163" s="287"/>
      <c r="N163" s="287"/>
      <c r="O163" s="287"/>
      <c r="P163" s="287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</row>
    <row r="164" ht="13.55" customHeight="1">
      <c r="A164" s="311"/>
      <c r="B164" s="12"/>
      <c r="C164" s="311"/>
      <c r="D164" s="311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</row>
    <row r="165" ht="16.5" customHeight="1">
      <c r="A165" s="471"/>
      <c r="B165" t="s" s="1252">
        <v>3145</v>
      </c>
      <c r="C165" s="1253"/>
      <c r="D165" s="125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</row>
    <row r="166" ht="35.25" customHeight="1">
      <c r="A166" s="1254"/>
      <c r="B166" t="s" s="1255">
        <v>2023</v>
      </c>
      <c r="C166" t="s" s="1256">
        <v>2024</v>
      </c>
      <c r="D166" t="s" s="1257">
        <v>9</v>
      </c>
      <c r="E166" t="s" s="1257">
        <v>10</v>
      </c>
      <c r="F166" t="s" s="1257">
        <v>11</v>
      </c>
      <c r="G166" t="s" s="1257">
        <v>12</v>
      </c>
      <c r="H166" t="s" s="1257">
        <v>14</v>
      </c>
      <c r="I166" t="s" s="1258">
        <v>15</v>
      </c>
      <c r="J166" t="s" s="1255">
        <v>16</v>
      </c>
      <c r="K166" t="s" s="1258">
        <v>17</v>
      </c>
      <c r="L166" t="s" s="1258">
        <v>18</v>
      </c>
      <c r="M166" t="s" s="1255">
        <v>2025</v>
      </c>
      <c r="N166" t="s" s="1257">
        <v>25</v>
      </c>
      <c r="O166" t="s" s="1258">
        <v>3071</v>
      </c>
      <c r="P166" t="s" s="1258">
        <v>1504</v>
      </c>
      <c r="Q166" s="57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</row>
    <row r="167" ht="18" customHeight="1">
      <c r="A167" s="484">
        <v>1</v>
      </c>
      <c r="B167" s="485">
        <v>2021</v>
      </c>
      <c r="C167" s="486">
        <v>10077</v>
      </c>
      <c r="D167" s="487">
        <v>14431</v>
      </c>
      <c r="E167" s="488">
        <v>85375</v>
      </c>
      <c r="F167" t="s" s="489">
        <v>310</v>
      </c>
      <c r="G167" t="s" s="489">
        <v>1542</v>
      </c>
      <c r="H167" t="s" s="489">
        <v>839</v>
      </c>
      <c r="I167" t="s" s="489">
        <v>399</v>
      </c>
      <c r="J167" t="s" s="489">
        <v>400</v>
      </c>
      <c r="K167" t="s" s="489">
        <v>401</v>
      </c>
      <c r="L167" t="s" s="489">
        <v>402</v>
      </c>
      <c r="M167" t="s" s="489">
        <v>403</v>
      </c>
      <c r="N167" t="s" s="489">
        <v>124</v>
      </c>
      <c r="O167" s="1059">
        <v>44227</v>
      </c>
      <c r="P167" t="s" s="1058">
        <v>1543</v>
      </c>
      <c r="Q167" s="57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</row>
    <row r="168" ht="18" customHeight="1">
      <c r="A168" s="484">
        <f>A167+1</f>
        <v>2</v>
      </c>
      <c r="B168" s="485">
        <v>2021</v>
      </c>
      <c r="C168" s="486">
        <v>10148</v>
      </c>
      <c r="D168" s="487">
        <v>10148</v>
      </c>
      <c r="E168" s="488">
        <v>82327</v>
      </c>
      <c r="F168" t="s" s="489">
        <v>335</v>
      </c>
      <c r="G168" t="s" s="489">
        <v>1337</v>
      </c>
      <c r="H168" t="s" s="489">
        <v>517</v>
      </c>
      <c r="I168" t="s" s="489">
        <v>1544</v>
      </c>
      <c r="J168" t="s" s="489">
        <v>1545</v>
      </c>
      <c r="K168" t="s" s="489">
        <v>548</v>
      </c>
      <c r="L168" t="s" s="489">
        <v>549</v>
      </c>
      <c r="M168" t="s" s="489">
        <v>1539</v>
      </c>
      <c r="N168" s="507">
        <v>0</v>
      </c>
      <c r="O168" s="1059">
        <v>44255</v>
      </c>
      <c r="P168" t="s" s="1058">
        <v>1546</v>
      </c>
      <c r="Q168" s="57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</row>
    <row r="169" ht="18" customHeight="1">
      <c r="A169" s="484">
        <f>A168+1</f>
        <v>3</v>
      </c>
      <c r="B169" s="485">
        <v>2021</v>
      </c>
      <c r="C169" s="486">
        <v>10093</v>
      </c>
      <c r="D169" s="487">
        <v>16698</v>
      </c>
      <c r="E169" s="488">
        <v>81669</v>
      </c>
      <c r="F169" t="s" s="489">
        <v>107</v>
      </c>
      <c r="G169" t="s" s="489">
        <v>1547</v>
      </c>
      <c r="H169" t="s" s="489">
        <v>839</v>
      </c>
      <c r="I169" t="s" s="489">
        <v>399</v>
      </c>
      <c r="J169" t="s" s="489">
        <v>400</v>
      </c>
      <c r="K169" t="s" s="489">
        <v>401</v>
      </c>
      <c r="L169" t="s" s="489">
        <v>402</v>
      </c>
      <c r="M169" t="s" s="489">
        <v>440</v>
      </c>
      <c r="N169" t="s" s="489">
        <v>124</v>
      </c>
      <c r="O169" s="1059">
        <v>44314</v>
      </c>
      <c r="P169" t="s" s="1058">
        <v>1548</v>
      </c>
      <c r="Q169" s="57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</row>
    <row r="170" ht="18" customHeight="1">
      <c r="A170" s="484">
        <f>A169+1</f>
        <v>4</v>
      </c>
      <c r="B170" s="485">
        <v>2021</v>
      </c>
      <c r="C170" s="486">
        <v>10089</v>
      </c>
      <c r="D170" s="487">
        <v>16246</v>
      </c>
      <c r="E170" s="488">
        <v>80335</v>
      </c>
      <c r="F170" t="s" s="489">
        <v>107</v>
      </c>
      <c r="G170" t="s" s="489">
        <v>1549</v>
      </c>
      <c r="H170" t="s" s="489">
        <v>517</v>
      </c>
      <c r="I170" t="s" s="489">
        <v>399</v>
      </c>
      <c r="J170" t="s" s="489">
        <v>400</v>
      </c>
      <c r="K170" t="s" s="489">
        <v>548</v>
      </c>
      <c r="L170" t="s" s="489">
        <v>402</v>
      </c>
      <c r="M170" t="s" s="489">
        <v>298</v>
      </c>
      <c r="N170" t="s" s="489">
        <v>3146</v>
      </c>
      <c r="O170" s="1059">
        <v>44344</v>
      </c>
      <c r="P170" t="s" s="1058">
        <v>29</v>
      </c>
      <c r="Q170" s="57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</row>
    <row r="171" ht="18" customHeight="1">
      <c r="A171" s="484">
        <f>A170+1</f>
        <v>5</v>
      </c>
      <c r="B171" s="485">
        <v>2021</v>
      </c>
      <c r="C171" s="486">
        <v>10167</v>
      </c>
      <c r="D171" s="487">
        <v>16975</v>
      </c>
      <c r="E171" s="488">
        <v>94405</v>
      </c>
      <c r="F171" t="s" s="489">
        <v>673</v>
      </c>
      <c r="G171" t="s" s="489">
        <v>674</v>
      </c>
      <c r="H171" t="s" s="489">
        <v>668</v>
      </c>
      <c r="I171" s="507">
        <v>5</v>
      </c>
      <c r="J171" t="s" s="489">
        <v>669</v>
      </c>
      <c r="K171" t="s" s="489">
        <v>51</v>
      </c>
      <c r="L171" t="s" s="489">
        <v>70</v>
      </c>
      <c r="M171" t="s" s="489">
        <v>71</v>
      </c>
      <c r="N171" t="s" s="489">
        <v>677</v>
      </c>
      <c r="O171" s="1059"/>
      <c r="P171" s="1059"/>
      <c r="Q171" s="57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</row>
    <row r="172" ht="18" customHeight="1">
      <c r="A172" s="484">
        <f>A171+1</f>
        <v>6</v>
      </c>
      <c r="B172" s="485">
        <v>2021</v>
      </c>
      <c r="C172" s="486">
        <v>10172</v>
      </c>
      <c r="D172" s="487">
        <v>16989</v>
      </c>
      <c r="E172" s="488">
        <v>94405</v>
      </c>
      <c r="F172" t="s" s="489">
        <v>665</v>
      </c>
      <c r="G172" t="s" s="489">
        <v>1550</v>
      </c>
      <c r="H172" t="s" s="489">
        <v>690</v>
      </c>
      <c r="I172" t="s" s="489">
        <v>691</v>
      </c>
      <c r="J172" t="s" s="489">
        <v>692</v>
      </c>
      <c r="K172" t="s" s="489">
        <v>401</v>
      </c>
      <c r="L172" t="s" s="489">
        <v>549</v>
      </c>
      <c r="M172" t="s" s="489">
        <v>1539</v>
      </c>
      <c r="N172" s="507">
        <v>0</v>
      </c>
      <c r="O172" s="1059">
        <v>44352</v>
      </c>
      <c r="P172" t="s" s="1058">
        <v>29</v>
      </c>
      <c r="Q172" s="57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</row>
    <row r="173" ht="18" customHeight="1">
      <c r="A173" s="484">
        <v>7</v>
      </c>
      <c r="B173" s="485">
        <v>2021</v>
      </c>
      <c r="C173" s="486">
        <v>10100</v>
      </c>
      <c r="D173" s="487">
        <v>16997</v>
      </c>
      <c r="E173" s="488">
        <v>80337</v>
      </c>
      <c r="F173" t="s" s="489">
        <v>107</v>
      </c>
      <c r="G173" t="s" s="489">
        <v>1551</v>
      </c>
      <c r="H173" t="s" s="489">
        <v>517</v>
      </c>
      <c r="I173" t="s" s="489">
        <v>399</v>
      </c>
      <c r="J173" t="s" s="489">
        <v>400</v>
      </c>
      <c r="K173" t="s" s="489">
        <v>401</v>
      </c>
      <c r="L173" t="s" s="489">
        <v>549</v>
      </c>
      <c r="M173" t="s" s="489">
        <v>1552</v>
      </c>
      <c r="N173" t="s" s="489">
        <v>1552</v>
      </c>
      <c r="O173" s="1059">
        <v>44421</v>
      </c>
      <c r="P173" t="s" s="1171">
        <v>1553</v>
      </c>
      <c r="Q173" s="57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</row>
    <row r="174" ht="18" customHeight="1">
      <c r="A174" s="484">
        <v>8</v>
      </c>
      <c r="B174" s="485">
        <v>2021</v>
      </c>
      <c r="C174" s="486">
        <v>10190</v>
      </c>
      <c r="D174" s="487">
        <v>10190</v>
      </c>
      <c r="E174" t="s" s="1088">
        <v>1535</v>
      </c>
      <c r="F174" t="s" s="489">
        <v>1536</v>
      </c>
      <c r="G174" t="s" s="489">
        <v>1537</v>
      </c>
      <c r="H174" t="s" s="489">
        <v>1554</v>
      </c>
      <c r="I174" t="s" s="489">
        <v>546</v>
      </c>
      <c r="J174" t="s" s="489">
        <v>1538</v>
      </c>
      <c r="K174" t="s" s="489">
        <v>1554</v>
      </c>
      <c r="L174" t="s" s="489">
        <v>549</v>
      </c>
      <c r="M174" t="s" s="489">
        <v>1539</v>
      </c>
      <c r="N174" s="507">
        <v>0</v>
      </c>
      <c r="O174" s="1059">
        <v>44524</v>
      </c>
      <c r="P174" t="s" s="1058">
        <v>29</v>
      </c>
      <c r="Q174" s="57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</row>
    <row r="175" ht="18" customHeight="1">
      <c r="A175" s="484">
        <v>9</v>
      </c>
      <c r="B175" s="485">
        <v>2021</v>
      </c>
      <c r="C175" s="1259">
        <v>10050</v>
      </c>
      <c r="D175" s="487">
        <v>14184</v>
      </c>
      <c r="E175" s="488">
        <v>85435</v>
      </c>
      <c r="F175" t="s" s="489">
        <v>319</v>
      </c>
      <c r="G175" t="s" s="489">
        <v>1555</v>
      </c>
      <c r="H175" t="s" s="489">
        <v>398</v>
      </c>
      <c r="I175" t="s" s="489">
        <v>399</v>
      </c>
      <c r="J175" t="s" s="489">
        <v>400</v>
      </c>
      <c r="K175" t="s" s="489">
        <v>401</v>
      </c>
      <c r="L175" t="s" s="489">
        <v>402</v>
      </c>
      <c r="M175" t="s" s="489">
        <v>447</v>
      </c>
      <c r="N175" t="s" s="489">
        <v>94</v>
      </c>
      <c r="O175" s="1059">
        <v>44534</v>
      </c>
      <c r="P175" t="s" s="1131">
        <v>1556</v>
      </c>
      <c r="Q175" s="57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</row>
    <row r="176" ht="18" customHeight="1">
      <c r="A176" s="484">
        <v>10</v>
      </c>
      <c r="B176" s="485">
        <v>2021</v>
      </c>
      <c r="C176" s="1260">
        <v>10136</v>
      </c>
      <c r="D176" s="487">
        <v>15905</v>
      </c>
      <c r="E176" s="488">
        <v>80335</v>
      </c>
      <c r="F176" t="s" s="489">
        <v>107</v>
      </c>
      <c r="G176" t="s" s="489">
        <v>570</v>
      </c>
      <c r="H176" t="s" s="489">
        <v>119</v>
      </c>
      <c r="I176" s="507">
        <v>6</v>
      </c>
      <c r="J176" t="s" s="489">
        <v>567</v>
      </c>
      <c r="K176" t="s" s="489">
        <v>241</v>
      </c>
      <c r="L176" t="s" s="489">
        <v>70</v>
      </c>
      <c r="M176" t="s" s="489">
        <v>71</v>
      </c>
      <c r="N176" t="s" s="489">
        <v>124</v>
      </c>
      <c r="O176" s="1059">
        <v>44742</v>
      </c>
      <c r="P176" t="s" s="1131">
        <v>1557</v>
      </c>
      <c r="Q176" s="57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</row>
    <row r="177" ht="13.55" customHeight="1">
      <c r="A177" s="311"/>
      <c r="B177" s="287"/>
      <c r="C177" s="502"/>
      <c r="D177" s="502"/>
      <c r="E177" s="287"/>
      <c r="F177" s="287"/>
      <c r="G177" s="287"/>
      <c r="H177" s="287"/>
      <c r="I177" s="287"/>
      <c r="J177" s="287"/>
      <c r="K177" s="287"/>
      <c r="L177" s="287"/>
      <c r="M177" s="287"/>
      <c r="N177" s="287"/>
      <c r="O177" s="287"/>
      <c r="P177" s="287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</row>
    <row r="178" ht="13.55" customHeight="1">
      <c r="A178" s="311"/>
      <c r="B178" s="12"/>
      <c r="C178" s="311"/>
      <c r="D178" s="311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</row>
    <row r="179" ht="13.55" customHeight="1">
      <c r="A179" s="311"/>
      <c r="B179" s="12"/>
      <c r="C179" s="311"/>
      <c r="D179" s="311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</row>
    <row r="180" ht="13.55" customHeight="1">
      <c r="A180" s="311"/>
      <c r="B180" s="12"/>
      <c r="C180" s="311"/>
      <c r="D180" s="311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</row>
    <row r="181" ht="13.55" customHeight="1">
      <c r="A181" s="311"/>
      <c r="B181" s="12"/>
      <c r="C181" s="311"/>
      <c r="D181" s="311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</row>
    <row r="182" ht="13.55" customHeight="1">
      <c r="A182" s="311"/>
      <c r="B182" s="12"/>
      <c r="C182" s="311"/>
      <c r="D182" s="311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</row>
    <row r="183" ht="13.55" customHeight="1">
      <c r="A183" s="311"/>
      <c r="B183" s="12"/>
      <c r="C183" s="311"/>
      <c r="D183" s="311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</row>
    <row r="184" ht="13.55" customHeight="1">
      <c r="A184" s="311"/>
      <c r="B184" s="12"/>
      <c r="C184" s="311"/>
      <c r="D184" s="311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</row>
    <row r="185" ht="13.55" customHeight="1">
      <c r="A185" s="311"/>
      <c r="B185" s="12"/>
      <c r="C185" s="311"/>
      <c r="D185" s="311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</row>
    <row r="186" ht="13.55" customHeight="1">
      <c r="A186" s="311"/>
      <c r="B186" s="12"/>
      <c r="C186" s="311"/>
      <c r="D186" s="311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</row>
    <row r="187" ht="16.5" customHeight="1">
      <c r="A187" s="471"/>
      <c r="B187" t="s" s="1252">
        <v>3147</v>
      </c>
      <c r="C187" s="1253"/>
      <c r="D187" s="125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</row>
    <row r="188" ht="35.25" customHeight="1">
      <c r="A188" s="1254"/>
      <c r="B188" t="s" s="1255">
        <v>2023</v>
      </c>
      <c r="C188" t="s" s="1256">
        <v>2024</v>
      </c>
      <c r="D188" t="s" s="1257">
        <v>9</v>
      </c>
      <c r="E188" t="s" s="1257">
        <v>10</v>
      </c>
      <c r="F188" t="s" s="1257">
        <v>11</v>
      </c>
      <c r="G188" t="s" s="1257">
        <v>12</v>
      </c>
      <c r="H188" t="s" s="1257">
        <v>14</v>
      </c>
      <c r="I188" t="s" s="1258">
        <v>15</v>
      </c>
      <c r="J188" t="s" s="1255">
        <v>16</v>
      </c>
      <c r="K188" t="s" s="1258">
        <v>17</v>
      </c>
      <c r="L188" t="s" s="1258">
        <v>18</v>
      </c>
      <c r="M188" t="s" s="1255">
        <v>2025</v>
      </c>
      <c r="N188" t="s" s="1257">
        <v>25</v>
      </c>
      <c r="O188" t="s" s="1258">
        <v>3071</v>
      </c>
      <c r="P188" t="s" s="1258">
        <v>1504</v>
      </c>
      <c r="Q188" s="57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</row>
    <row r="189" ht="18" customHeight="1">
      <c r="A189" s="484">
        <v>1</v>
      </c>
      <c r="B189" s="485">
        <v>2022</v>
      </c>
      <c r="C189" s="486">
        <v>10074</v>
      </c>
      <c r="D189" s="487">
        <v>14338</v>
      </c>
      <c r="E189" s="488">
        <v>80634</v>
      </c>
      <c r="F189" t="s" s="489">
        <v>107</v>
      </c>
      <c r="G189" t="s" s="489">
        <v>1596</v>
      </c>
      <c r="H189" t="s" s="489">
        <v>398</v>
      </c>
      <c r="I189" t="s" s="489">
        <v>399</v>
      </c>
      <c r="J189" t="s" s="489">
        <v>400</v>
      </c>
      <c r="K189" t="s" s="489">
        <v>401</v>
      </c>
      <c r="L189" t="s" s="489">
        <v>402</v>
      </c>
      <c r="M189" t="s" s="489">
        <v>242</v>
      </c>
      <c r="N189" t="s" s="489">
        <v>94</v>
      </c>
      <c r="O189" s="1059">
        <v>44632</v>
      </c>
      <c r="P189" s="1059"/>
      <c r="Q189" s="57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</row>
    <row r="190" ht="18" customHeight="1">
      <c r="A190" s="484">
        <f>A189+1</f>
        <v>2</v>
      </c>
      <c r="B190" s="485">
        <v>2022</v>
      </c>
      <c r="C190" s="486">
        <v>10161</v>
      </c>
      <c r="D190" s="487">
        <v>10161</v>
      </c>
      <c r="E190" s="488">
        <v>81379</v>
      </c>
      <c r="F190" t="s" s="489">
        <v>107</v>
      </c>
      <c r="G190" t="s" s="489">
        <v>1485</v>
      </c>
      <c r="H190" t="s" s="489">
        <v>517</v>
      </c>
      <c r="I190" t="s" s="489">
        <v>399</v>
      </c>
      <c r="J190" t="s" s="489">
        <v>617</v>
      </c>
      <c r="K190" t="s" s="489">
        <v>401</v>
      </c>
      <c r="L190" t="s" s="489">
        <v>402</v>
      </c>
      <c r="M190" t="s" s="489">
        <v>1486</v>
      </c>
      <c r="N190" s="507">
        <v>0</v>
      </c>
      <c r="O190" s="1059">
        <v>44680</v>
      </c>
      <c r="P190" t="s" s="1058">
        <v>1597</v>
      </c>
      <c r="Q190" s="57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</row>
    <row r="191" ht="18" customHeight="1">
      <c r="A191" s="484">
        <f>A190+1</f>
        <v>3</v>
      </c>
      <c r="B191" s="485">
        <v>2022</v>
      </c>
      <c r="C191" s="486">
        <v>10048</v>
      </c>
      <c r="D191" s="487">
        <v>14175</v>
      </c>
      <c r="E191" s="488">
        <v>80335</v>
      </c>
      <c r="F191" t="s" s="489">
        <v>107</v>
      </c>
      <c r="G191" t="s" s="489">
        <v>1383</v>
      </c>
      <c r="H191" t="s" s="489">
        <v>398</v>
      </c>
      <c r="I191" t="s" s="489">
        <v>1544</v>
      </c>
      <c r="J191" t="s" s="489">
        <v>400</v>
      </c>
      <c r="K191" t="s" s="489">
        <v>401</v>
      </c>
      <c r="L191" t="s" s="489">
        <v>549</v>
      </c>
      <c r="M191" t="s" s="489">
        <v>71</v>
      </c>
      <c r="N191" t="s" s="489">
        <v>94</v>
      </c>
      <c r="O191" s="1059">
        <v>44773</v>
      </c>
      <c r="P191" t="s" s="1058">
        <v>1597</v>
      </c>
      <c r="Q191" s="57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</row>
    <row r="192" ht="18" customHeight="1">
      <c r="A192" s="484">
        <f>A191+1</f>
        <v>4</v>
      </c>
      <c r="B192" s="485">
        <v>2022</v>
      </c>
      <c r="C192" s="486">
        <v>10078</v>
      </c>
      <c r="D192" s="487">
        <v>14437</v>
      </c>
      <c r="E192" s="488">
        <v>85375</v>
      </c>
      <c r="F192" t="s" s="489">
        <v>310</v>
      </c>
      <c r="G192" t="s" s="489">
        <v>1598</v>
      </c>
      <c r="H192" t="s" s="489">
        <v>398</v>
      </c>
      <c r="I192" t="s" s="489">
        <v>399</v>
      </c>
      <c r="J192" t="s" s="489">
        <v>400</v>
      </c>
      <c r="K192" t="s" s="489">
        <v>401</v>
      </c>
      <c r="L192" t="s" s="489">
        <v>402</v>
      </c>
      <c r="M192" t="s" s="489">
        <v>403</v>
      </c>
      <c r="N192" t="s" s="489">
        <v>94</v>
      </c>
      <c r="O192" s="1059">
        <v>44834</v>
      </c>
      <c r="P192" t="s" s="1058">
        <v>1599</v>
      </c>
      <c r="Q192" s="57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</row>
    <row r="193" ht="18" customHeight="1">
      <c r="A193" s="484">
        <f>A192+1</f>
        <v>5</v>
      </c>
      <c r="B193" s="485">
        <v>2022</v>
      </c>
      <c r="C193" s="486">
        <v>10087</v>
      </c>
      <c r="D193" s="487">
        <v>16102</v>
      </c>
      <c r="E193" s="488">
        <v>81925</v>
      </c>
      <c r="F193" t="s" s="489">
        <v>107</v>
      </c>
      <c r="G193" t="s" s="489">
        <v>1600</v>
      </c>
      <c r="H193" t="s" s="489">
        <v>517</v>
      </c>
      <c r="I193" t="s" s="489">
        <v>399</v>
      </c>
      <c r="J193" t="s" s="489">
        <v>400</v>
      </c>
      <c r="K193" t="s" s="489">
        <v>401</v>
      </c>
      <c r="L193" t="s" s="489">
        <v>402</v>
      </c>
      <c r="M193" t="s" s="489">
        <v>474</v>
      </c>
      <c r="N193" t="s" s="489">
        <v>3148</v>
      </c>
      <c r="O193" s="1059">
        <v>44913</v>
      </c>
      <c r="P193" t="s" s="1171">
        <v>1601</v>
      </c>
      <c r="Q193" s="57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</row>
    <row r="194" ht="18" customHeight="1">
      <c r="A194" s="484">
        <f>A193+1</f>
        <v>6</v>
      </c>
      <c r="B194" s="485">
        <v>2022</v>
      </c>
      <c r="C194" s="486">
        <v>10036</v>
      </c>
      <c r="D194" s="487">
        <v>16260</v>
      </c>
      <c r="E194" s="488">
        <v>80634</v>
      </c>
      <c r="F194" t="s" s="489">
        <v>107</v>
      </c>
      <c r="G194" t="s" s="489">
        <v>1602</v>
      </c>
      <c r="H194" t="s" s="489">
        <v>90</v>
      </c>
      <c r="I194" s="507">
        <v>1</v>
      </c>
      <c r="J194" t="s" s="489">
        <v>166</v>
      </c>
      <c r="K194" t="s" s="489">
        <v>51</v>
      </c>
      <c r="L194" t="s" s="489">
        <v>52</v>
      </c>
      <c r="M194" t="s" s="489">
        <v>242</v>
      </c>
      <c r="N194" t="s" s="489">
        <v>246</v>
      </c>
      <c r="O194" s="1059">
        <v>44926</v>
      </c>
      <c r="P194" t="s" s="1131">
        <v>1603</v>
      </c>
      <c r="Q194" s="57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</row>
    <row r="195" ht="18" customHeight="1">
      <c r="A195" s="484">
        <f>A194+1</f>
        <v>7</v>
      </c>
      <c r="B195" s="485">
        <v>2022</v>
      </c>
      <c r="C195" s="486">
        <v>10026</v>
      </c>
      <c r="D195" s="487">
        <v>14480</v>
      </c>
      <c r="E195" s="488">
        <v>82211</v>
      </c>
      <c r="F195" t="s" s="489">
        <v>1477</v>
      </c>
      <c r="G195" t="s" s="489">
        <v>1478</v>
      </c>
      <c r="H195" t="s" s="489">
        <v>90</v>
      </c>
      <c r="I195" s="507">
        <v>1</v>
      </c>
      <c r="J195" t="s" s="489">
        <v>50</v>
      </c>
      <c r="K195" t="s" s="489">
        <v>51</v>
      </c>
      <c r="L195" t="s" s="489">
        <v>70</v>
      </c>
      <c r="M195" t="s" s="489">
        <v>71</v>
      </c>
      <c r="N195" t="s" s="489">
        <v>94</v>
      </c>
      <c r="O195" s="1059">
        <v>44909</v>
      </c>
      <c r="P195" t="s" s="1058">
        <v>1604</v>
      </c>
      <c r="Q195" s="57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</row>
    <row r="196" ht="18" customHeight="1">
      <c r="A196" s="484">
        <f>A195+1</f>
        <v>8</v>
      </c>
      <c r="B196" s="485">
        <v>2022</v>
      </c>
      <c r="C196" s="486">
        <v>10197</v>
      </c>
      <c r="D196" s="487">
        <v>10197</v>
      </c>
      <c r="E196" s="488">
        <v>81369</v>
      </c>
      <c r="F196" t="s" s="489">
        <v>107</v>
      </c>
      <c r="G196" t="s" s="489">
        <v>1591</v>
      </c>
      <c r="H196" t="s" s="489">
        <v>545</v>
      </c>
      <c r="I196" t="s" s="489">
        <v>399</v>
      </c>
      <c r="J196" t="s" s="489">
        <v>400</v>
      </c>
      <c r="K196" t="s" s="489">
        <v>401</v>
      </c>
      <c r="L196" t="s" s="489">
        <v>402</v>
      </c>
      <c r="M196" t="s" s="489">
        <v>474</v>
      </c>
      <c r="N196" s="507">
        <v>0</v>
      </c>
      <c r="O196" s="1059">
        <v>44861</v>
      </c>
      <c r="P196" t="s" s="1058">
        <v>1605</v>
      </c>
      <c r="Q196" s="57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</row>
    <row r="197" ht="13.55" customHeight="1">
      <c r="A197" s="311"/>
      <c r="B197" s="287"/>
      <c r="C197" s="502"/>
      <c r="D197" s="502"/>
      <c r="E197" s="287"/>
      <c r="F197" s="287"/>
      <c r="G197" s="287"/>
      <c r="H197" s="287"/>
      <c r="I197" s="287"/>
      <c r="J197" s="287"/>
      <c r="K197" s="287"/>
      <c r="L197" s="287"/>
      <c r="M197" s="287"/>
      <c r="N197" s="287"/>
      <c r="O197" s="287"/>
      <c r="P197" s="287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</row>
    <row r="198" ht="13.55" customHeight="1">
      <c r="A198" s="311"/>
      <c r="B198" s="12"/>
      <c r="C198" s="311"/>
      <c r="D198" s="311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</row>
    <row r="199" ht="16.5" customHeight="1">
      <c r="A199" s="471"/>
      <c r="B199" t="s" s="1252">
        <v>3149</v>
      </c>
      <c r="C199" s="1253"/>
      <c r="D199" s="125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</row>
    <row r="200" ht="35.25" customHeight="1">
      <c r="A200" s="1254"/>
      <c r="B200" t="s" s="1255">
        <v>2023</v>
      </c>
      <c r="C200" t="s" s="1256">
        <v>2024</v>
      </c>
      <c r="D200" t="s" s="1257">
        <v>9</v>
      </c>
      <c r="E200" t="s" s="1257">
        <v>10</v>
      </c>
      <c r="F200" t="s" s="1257">
        <v>11</v>
      </c>
      <c r="G200" t="s" s="1257">
        <v>12</v>
      </c>
      <c r="H200" t="s" s="1257">
        <v>14</v>
      </c>
      <c r="I200" t="s" s="1258">
        <v>15</v>
      </c>
      <c r="J200" t="s" s="1255">
        <v>16</v>
      </c>
      <c r="K200" t="s" s="1258">
        <v>17</v>
      </c>
      <c r="L200" t="s" s="1258">
        <v>18</v>
      </c>
      <c r="M200" t="s" s="1255">
        <v>2025</v>
      </c>
      <c r="N200" t="s" s="1257">
        <v>25</v>
      </c>
      <c r="O200" t="s" s="1258">
        <v>3071</v>
      </c>
      <c r="P200" t="s" s="1258">
        <v>1504</v>
      </c>
      <c r="Q200" s="57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</row>
    <row r="201" ht="18" customHeight="1">
      <c r="A201" s="484">
        <f>A200+1</f>
        <v>1</v>
      </c>
      <c r="B201" s="485">
        <v>2023</v>
      </c>
      <c r="C201" s="486">
        <v>10018</v>
      </c>
      <c r="D201" s="487">
        <v>14435</v>
      </c>
      <c r="E201" s="488">
        <v>83471</v>
      </c>
      <c r="F201" t="s" s="489">
        <v>1471</v>
      </c>
      <c r="G201" t="s" s="489">
        <v>171</v>
      </c>
      <c r="H201" t="s" s="489">
        <v>839</v>
      </c>
      <c r="I201" t="s" s="489">
        <v>399</v>
      </c>
      <c r="J201" t="s" s="489">
        <v>617</v>
      </c>
      <c r="K201" t="s" s="489">
        <v>401</v>
      </c>
      <c r="L201" t="s" s="489">
        <v>549</v>
      </c>
      <c r="M201" t="s" s="489">
        <v>1539</v>
      </c>
      <c r="N201" t="s" s="489">
        <v>3150</v>
      </c>
      <c r="O201" s="1059">
        <v>44865</v>
      </c>
      <c r="P201" t="s" s="1131">
        <v>1628</v>
      </c>
      <c r="Q201" s="57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</row>
    <row r="202" ht="18" customHeight="1">
      <c r="A202" s="484">
        <f>A201+1</f>
        <v>2</v>
      </c>
      <c r="B202" s="485">
        <v>2023</v>
      </c>
      <c r="C202" s="486">
        <v>10191</v>
      </c>
      <c r="D202" s="487">
        <v>10191</v>
      </c>
      <c r="E202" s="488">
        <v>91054</v>
      </c>
      <c r="F202" t="s" s="489">
        <v>1540</v>
      </c>
      <c r="G202" t="s" s="489">
        <v>1338</v>
      </c>
      <c r="H202" t="s" s="489">
        <v>1554</v>
      </c>
      <c r="I202" t="s" s="489">
        <v>546</v>
      </c>
      <c r="J202" t="s" s="489">
        <v>1538</v>
      </c>
      <c r="K202" t="s" s="489">
        <v>1554</v>
      </c>
      <c r="L202" t="s" s="489">
        <v>402</v>
      </c>
      <c r="M202" t="s" s="489">
        <v>746</v>
      </c>
      <c r="N202" s="507">
        <v>0</v>
      </c>
      <c r="O202" s="1059">
        <v>45040</v>
      </c>
      <c r="P202" t="s" s="1131">
        <v>1597</v>
      </c>
      <c r="Q202" s="57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</row>
    <row r="203" ht="18" customHeight="1">
      <c r="A203" s="484">
        <f>A202+1</f>
        <v>3</v>
      </c>
      <c r="B203" s="485">
        <v>2023</v>
      </c>
      <c r="C203" s="486">
        <v>10196</v>
      </c>
      <c r="D203" s="487">
        <v>10196</v>
      </c>
      <c r="E203" s="488">
        <v>94161</v>
      </c>
      <c r="F203" t="s" s="489">
        <v>1589</v>
      </c>
      <c r="G203" t="s" s="489">
        <v>1590</v>
      </c>
      <c r="H203" t="s" s="489">
        <v>690</v>
      </c>
      <c r="I203" t="s" s="489">
        <v>691</v>
      </c>
      <c r="J203" t="s" s="489">
        <v>692</v>
      </c>
      <c r="K203" t="s" s="489">
        <v>401</v>
      </c>
      <c r="L203" t="s" s="489">
        <v>549</v>
      </c>
      <c r="M203" t="s" s="489">
        <v>71</v>
      </c>
      <c r="N203" t="s" s="489">
        <v>812</v>
      </c>
      <c r="O203" s="1059">
        <v>45104</v>
      </c>
      <c r="P203" s="1214"/>
      <c r="Q203" s="57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</row>
    <row r="204" ht="18" customHeight="1">
      <c r="A204" s="484">
        <f>A203+1</f>
        <v>4</v>
      </c>
      <c r="B204" s="485">
        <v>2023</v>
      </c>
      <c r="C204" s="486">
        <v>10159</v>
      </c>
      <c r="D204" s="487">
        <v>16981</v>
      </c>
      <c r="E204" s="488">
        <v>94447</v>
      </c>
      <c r="F204" t="s" s="489">
        <v>699</v>
      </c>
      <c r="G204" t="s" s="489">
        <v>1152</v>
      </c>
      <c r="H204" t="s" s="489">
        <v>690</v>
      </c>
      <c r="I204" t="s" s="489">
        <v>691</v>
      </c>
      <c r="J204" t="s" s="489">
        <v>692</v>
      </c>
      <c r="K204" t="s" s="489">
        <v>401</v>
      </c>
      <c r="L204" t="s" s="489">
        <v>549</v>
      </c>
      <c r="M204" t="s" s="489">
        <v>71</v>
      </c>
      <c r="N204" t="s" s="489">
        <v>3151</v>
      </c>
      <c r="O204" s="1059">
        <v>45138</v>
      </c>
      <c r="P204" s="1214"/>
      <c r="Q204" s="57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</row>
    <row r="205" ht="18" customHeight="1">
      <c r="A205" s="484">
        <f>A204+1</f>
        <v>5</v>
      </c>
      <c r="B205" s="485">
        <v>2023</v>
      </c>
      <c r="C205" s="486">
        <v>10046</v>
      </c>
      <c r="D205" s="487">
        <v>14110</v>
      </c>
      <c r="E205" s="488">
        <v>85456</v>
      </c>
      <c r="F205" t="s" s="489">
        <v>1629</v>
      </c>
      <c r="G205" t="s" s="489">
        <v>1630</v>
      </c>
      <c r="H205" t="s" s="489">
        <v>398</v>
      </c>
      <c r="I205" t="s" s="489">
        <v>399</v>
      </c>
      <c r="J205" t="s" s="489">
        <v>400</v>
      </c>
      <c r="K205" t="s" s="489">
        <v>548</v>
      </c>
      <c r="L205" t="s" s="489">
        <v>402</v>
      </c>
      <c r="M205" t="s" s="489">
        <v>422</v>
      </c>
      <c r="N205" t="s" s="489">
        <v>332</v>
      </c>
      <c r="O205" s="1059">
        <v>45122</v>
      </c>
      <c r="P205" t="s" s="1131">
        <v>1631</v>
      </c>
      <c r="Q205" s="57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</row>
    <row r="206" ht="18" customHeight="1">
      <c r="A206" s="484">
        <f>A205+1</f>
        <v>6</v>
      </c>
      <c r="B206" s="485">
        <v>2023</v>
      </c>
      <c r="C206" s="486">
        <v>10206</v>
      </c>
      <c r="D206" s="487">
        <v>10206</v>
      </c>
      <c r="E206" s="488">
        <v>80933</v>
      </c>
      <c r="F206" t="s" s="489">
        <v>1632</v>
      </c>
      <c r="G206" t="s" s="489">
        <v>752</v>
      </c>
      <c r="H206" t="s" s="489">
        <v>517</v>
      </c>
      <c r="I206" t="s" s="489">
        <v>1544</v>
      </c>
      <c r="J206" t="s" s="489">
        <v>400</v>
      </c>
      <c r="K206" t="s" s="489">
        <v>548</v>
      </c>
      <c r="L206" t="s" s="489">
        <v>549</v>
      </c>
      <c r="M206" t="s" s="489">
        <v>71</v>
      </c>
      <c r="N206" t="s" s="489">
        <v>3152</v>
      </c>
      <c r="O206" s="1059">
        <v>45125</v>
      </c>
      <c r="P206" s="1214"/>
      <c r="Q206" s="57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</row>
    <row r="207" ht="18" customHeight="1">
      <c r="A207" s="484">
        <f>A206+1</f>
        <v>7</v>
      </c>
      <c r="B207" s="485">
        <v>2023</v>
      </c>
      <c r="C207" s="486">
        <v>10145</v>
      </c>
      <c r="D207" s="487">
        <v>10145</v>
      </c>
      <c r="E207" s="488">
        <v>83022</v>
      </c>
      <c r="F207" t="s" s="489">
        <v>46</v>
      </c>
      <c r="G207" t="s" s="489">
        <v>1333</v>
      </c>
      <c r="H207" t="s" s="489">
        <v>517</v>
      </c>
      <c r="I207" t="s" s="489">
        <v>399</v>
      </c>
      <c r="J207" t="s" s="489">
        <v>617</v>
      </c>
      <c r="K207" t="s" s="489">
        <v>401</v>
      </c>
      <c r="L207" t="s" s="489">
        <v>549</v>
      </c>
      <c r="M207" t="s" s="489">
        <v>71</v>
      </c>
      <c r="N207" s="507">
        <v>0</v>
      </c>
      <c r="O207" s="1059">
        <v>45199</v>
      </c>
      <c r="P207" t="s" s="1131">
        <v>1597</v>
      </c>
      <c r="Q207" s="57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</row>
    <row r="208" ht="18" customHeight="1">
      <c r="A208" s="484">
        <f>A207+1</f>
        <v>8</v>
      </c>
      <c r="B208" s="485">
        <v>2023</v>
      </c>
      <c r="C208" s="486">
        <v>10006</v>
      </c>
      <c r="D208" s="487">
        <v>14159</v>
      </c>
      <c r="E208" s="488">
        <v>86316</v>
      </c>
      <c r="F208" t="s" s="489">
        <v>1633</v>
      </c>
      <c r="G208" t="s" s="489">
        <v>1634</v>
      </c>
      <c r="H208" t="s" s="489">
        <v>398</v>
      </c>
      <c r="I208" t="s" s="489">
        <v>399</v>
      </c>
      <c r="J208" t="s" s="489">
        <v>617</v>
      </c>
      <c r="K208" t="s" s="489">
        <v>548</v>
      </c>
      <c r="L208" t="s" s="489">
        <v>402</v>
      </c>
      <c r="M208" t="s" s="489">
        <v>141</v>
      </c>
      <c r="N208" t="s" s="489">
        <v>94</v>
      </c>
      <c r="O208" s="1059">
        <v>45199</v>
      </c>
      <c r="P208" t="s" s="1131">
        <v>1635</v>
      </c>
      <c r="Q208" s="57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</row>
    <row r="209" ht="18" customHeight="1">
      <c r="A209" s="484">
        <f>A208+1</f>
        <v>9</v>
      </c>
      <c r="B209" s="485">
        <v>2023</v>
      </c>
      <c r="C209" s="486">
        <v>10165</v>
      </c>
      <c r="D209" s="487">
        <v>16979</v>
      </c>
      <c r="E209" s="488">
        <v>94428</v>
      </c>
      <c r="F209" t="s" s="489">
        <v>1150</v>
      </c>
      <c r="G209" t="s" s="489">
        <v>1286</v>
      </c>
      <c r="H209" t="s" s="489">
        <v>690</v>
      </c>
      <c r="I209" t="s" s="489">
        <v>691</v>
      </c>
      <c r="J209" t="s" s="489">
        <v>692</v>
      </c>
      <c r="K209" t="s" s="489">
        <v>401</v>
      </c>
      <c r="L209" t="s" s="489">
        <v>549</v>
      </c>
      <c r="M209" t="s" s="489">
        <v>71</v>
      </c>
      <c r="N209" t="s" s="489">
        <v>3049</v>
      </c>
      <c r="O209" s="1059">
        <v>45199</v>
      </c>
      <c r="P209" t="s" s="1131">
        <v>1636</v>
      </c>
      <c r="Q209" s="57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</row>
    <row r="210" ht="18" customHeight="1">
      <c r="A210" s="484">
        <f>A209+1</f>
        <v>10</v>
      </c>
      <c r="B210" s="485">
        <v>2023</v>
      </c>
      <c r="C210" s="486">
        <v>10166</v>
      </c>
      <c r="D210" s="487">
        <v>15520</v>
      </c>
      <c r="E210" s="488">
        <v>94431</v>
      </c>
      <c r="F210" t="s" s="489">
        <v>687</v>
      </c>
      <c r="G210" t="s" s="489">
        <v>1637</v>
      </c>
      <c r="H210" t="s" s="489">
        <v>690</v>
      </c>
      <c r="I210" t="s" s="489">
        <v>691</v>
      </c>
      <c r="J210" t="s" s="489">
        <v>692</v>
      </c>
      <c r="K210" t="s" s="489">
        <v>401</v>
      </c>
      <c r="L210" t="s" s="489">
        <v>549</v>
      </c>
      <c r="M210" t="s" s="489">
        <v>71</v>
      </c>
      <c r="N210" s="507">
        <v>0</v>
      </c>
      <c r="O210" s="1059">
        <v>45199</v>
      </c>
      <c r="P210" t="s" s="1131">
        <v>1636</v>
      </c>
      <c r="Q210" s="57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</row>
    <row r="211" ht="18" customHeight="1">
      <c r="A211" s="484">
        <f>A210+1</f>
        <v>11</v>
      </c>
      <c r="B211" s="485">
        <v>2023</v>
      </c>
      <c r="C211" s="486">
        <v>10200</v>
      </c>
      <c r="D211" s="487">
        <v>10200</v>
      </c>
      <c r="E211" s="488">
        <v>94474</v>
      </c>
      <c r="F211" t="s" s="489">
        <v>1594</v>
      </c>
      <c r="G211" t="s" s="489">
        <v>1595</v>
      </c>
      <c r="H211" t="s" s="489">
        <v>690</v>
      </c>
      <c r="I211" t="s" s="489">
        <v>691</v>
      </c>
      <c r="J211" t="s" s="489">
        <v>692</v>
      </c>
      <c r="K211" t="s" s="489">
        <v>401</v>
      </c>
      <c r="L211" t="s" s="489">
        <v>549</v>
      </c>
      <c r="M211" t="s" s="489">
        <v>71</v>
      </c>
      <c r="N211" t="s" s="489">
        <v>768</v>
      </c>
      <c r="O211" s="1059">
        <v>45260</v>
      </c>
      <c r="P211" t="s" s="1131">
        <v>1638</v>
      </c>
      <c r="Q211" s="57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</row>
    <row r="212" ht="18" customHeight="1">
      <c r="A212" s="484">
        <f>A211+1</f>
        <v>12</v>
      </c>
      <c r="B212" s="485">
        <v>2023</v>
      </c>
      <c r="C212" s="486">
        <v>10066</v>
      </c>
      <c r="D212" s="487">
        <v>14177</v>
      </c>
      <c r="E212" s="488">
        <v>85368</v>
      </c>
      <c r="F212" t="s" s="489">
        <v>1639</v>
      </c>
      <c r="G212" t="s" s="489">
        <v>1640</v>
      </c>
      <c r="H212" t="s" s="489">
        <v>398</v>
      </c>
      <c r="I212" t="s" s="489">
        <v>399</v>
      </c>
      <c r="J212" t="s" s="489">
        <v>400</v>
      </c>
      <c r="K212" t="s" s="489">
        <v>548</v>
      </c>
      <c r="L212" t="s" s="489">
        <v>402</v>
      </c>
      <c r="M212" t="s" s="489">
        <v>403</v>
      </c>
      <c r="N212" t="s" s="489">
        <v>332</v>
      </c>
      <c r="O212" s="1059">
        <v>45278</v>
      </c>
      <c r="P212" t="s" s="1131">
        <v>1641</v>
      </c>
      <c r="Q212" s="57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</row>
    <row r="213" ht="18" customHeight="1">
      <c r="A213" s="509"/>
      <c r="B213" s="497"/>
      <c r="C213" s="498"/>
      <c r="D213" s="494"/>
      <c r="E213" s="495"/>
      <c r="F213" s="496"/>
      <c r="G213" s="496"/>
      <c r="H213" s="496"/>
      <c r="I213" s="496"/>
      <c r="J213" s="496"/>
      <c r="K213" s="496"/>
      <c r="L213" s="496"/>
      <c r="M213" s="496"/>
      <c r="N213" s="496"/>
      <c r="O213" s="1059"/>
      <c r="P213" s="1214"/>
      <c r="Q213" s="57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</row>
    <row r="214" ht="18" customHeight="1">
      <c r="A214" s="484">
        <f>A210+1</f>
        <v>11</v>
      </c>
      <c r="B214" s="1207">
        <v>2023</v>
      </c>
      <c r="C214" s="1208">
        <v>18130</v>
      </c>
      <c r="D214" s="1209">
        <v>18130</v>
      </c>
      <c r="E214" s="1209">
        <v>82377</v>
      </c>
      <c r="F214" t="s" s="1211">
        <v>75</v>
      </c>
      <c r="G214" t="s" s="1211">
        <v>2848</v>
      </c>
      <c r="H214" t="s" s="1211">
        <v>3153</v>
      </c>
      <c r="I214" s="1261"/>
      <c r="J214" t="s" s="1211">
        <v>932</v>
      </c>
      <c r="K214" s="1261"/>
      <c r="L214" s="1261"/>
      <c r="M214" t="s" s="1211">
        <v>3154</v>
      </c>
      <c r="N214" s="1261"/>
      <c r="O214" s="1262">
        <v>45122</v>
      </c>
      <c r="P214" s="1262"/>
      <c r="Q214" s="57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</row>
    <row r="215" ht="13.55" customHeight="1">
      <c r="A215" s="311"/>
      <c r="B215" s="287"/>
      <c r="C215" s="502"/>
      <c r="D215" s="502"/>
      <c r="E215" s="287"/>
      <c r="F215" s="287"/>
      <c r="G215" s="287"/>
      <c r="H215" s="287"/>
      <c r="I215" s="287"/>
      <c r="J215" s="287"/>
      <c r="K215" s="287"/>
      <c r="L215" s="287"/>
      <c r="M215" s="287"/>
      <c r="N215" s="287"/>
      <c r="O215" s="287"/>
      <c r="P215" s="287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</row>
    <row r="216" ht="13.55" customHeight="1">
      <c r="A216" s="311"/>
      <c r="B216" s="12"/>
      <c r="C216" s="311"/>
      <c r="D216" s="311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</row>
    <row r="217" ht="16.5" customHeight="1">
      <c r="A217" s="471"/>
      <c r="B217" t="s" s="1252">
        <v>3155</v>
      </c>
      <c r="C217" s="1253"/>
      <c r="D217" s="125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</row>
    <row r="218" ht="35.25" customHeight="1">
      <c r="A218" s="1254"/>
      <c r="B218" t="s" s="1255">
        <v>2023</v>
      </c>
      <c r="C218" t="s" s="1256">
        <v>2024</v>
      </c>
      <c r="D218" t="s" s="1257">
        <v>9</v>
      </c>
      <c r="E218" t="s" s="1257">
        <v>10</v>
      </c>
      <c r="F218" t="s" s="1257">
        <v>11</v>
      </c>
      <c r="G218" t="s" s="1257">
        <v>12</v>
      </c>
      <c r="H218" t="s" s="1257">
        <v>14</v>
      </c>
      <c r="I218" t="s" s="1258">
        <v>15</v>
      </c>
      <c r="J218" t="s" s="1255">
        <v>16</v>
      </c>
      <c r="K218" t="s" s="1258">
        <v>17</v>
      </c>
      <c r="L218" t="s" s="1258">
        <v>18</v>
      </c>
      <c r="M218" t="s" s="1255">
        <v>2025</v>
      </c>
      <c r="N218" t="s" s="1257">
        <v>25</v>
      </c>
      <c r="O218" t="s" s="1258">
        <v>3071</v>
      </c>
      <c r="P218" t="s" s="1258">
        <v>1504</v>
      </c>
      <c r="Q218" s="57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</row>
    <row r="219" ht="18" customHeight="1">
      <c r="A219" s="509"/>
      <c r="B219" s="485">
        <v>2024</v>
      </c>
      <c r="C219" s="486">
        <v>10023</v>
      </c>
      <c r="D219" s="487">
        <f>VLOOKUP($C219,'Übersicht'!$B$4:$W$130,2,FALSE)</f>
        <v>14459</v>
      </c>
      <c r="E219" s="488">
        <f>VLOOKUP($C219,'Übersicht'!$B$4:$W$130,3,FALSE)</f>
        <v>82515</v>
      </c>
      <c r="F219" t="s" s="489">
        <f>VLOOKUP($C219,'Übersicht'!$B$4:$W$130,4,FALSE)</f>
        <v>3156</v>
      </c>
      <c r="G219" t="s" s="489">
        <f>VLOOKUP($C219,'Übersicht'!$B$4:$W$130,5,FALSE)</f>
        <v>3157</v>
      </c>
      <c r="H219" t="s" s="489">
        <f>VLOOKUP($C219,'Übersicht'!$B$4:$W$130,7,FALSE)</f>
        <v>2053</v>
      </c>
      <c r="I219" s="507">
        <f>VLOOKUP($C219,'Übersicht'!$B$4:$W$130,8,FALSE)</f>
        <v>1</v>
      </c>
      <c r="J219" t="s" s="489">
        <f>VLOOKUP($C219,'Übersicht'!$B$4:$W$130,9,FALSE)</f>
        <v>2054</v>
      </c>
      <c r="K219" t="s" s="489">
        <f>VLOOKUP($C219,'Übersicht'!$B$4:$W$130,10,FALSE)</f>
        <v>2055</v>
      </c>
      <c r="L219" t="s" s="489">
        <f>VLOOKUP($C219,'Übersicht'!$B$4:$W$130,11,FALSE)</f>
        <v>2056</v>
      </c>
      <c r="M219" t="s" s="489">
        <f>VLOOKUP($C219,'Übersicht'!$B$4:$W$130,13,FALSE)</f>
        <v>3158</v>
      </c>
      <c r="N219" s="507">
        <f>VLOOKUP($C219,'Übersicht'!$B$4:$W$130,17,FALSE)</f>
        <v>0</v>
      </c>
      <c r="O219" t="s" s="1058">
        <v>3159</v>
      </c>
      <c r="P219" t="s" s="1131">
        <v>3160</v>
      </c>
      <c r="Q219" s="57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</row>
    <row r="220" ht="18" customHeight="1">
      <c r="A220" s="509"/>
      <c r="B220" s="485">
        <v>2024</v>
      </c>
      <c r="C220" s="486">
        <v>10024</v>
      </c>
      <c r="D220" s="487">
        <f>VLOOKUP($C220,'Übersicht'!$B$4:$W$130,2,FALSE)</f>
        <v>14461</v>
      </c>
      <c r="E220" s="488">
        <f>VLOOKUP($C220,'Übersicht'!$B$4:$W$130,3,FALSE)</f>
        <v>82131</v>
      </c>
      <c r="F220" t="s" s="489">
        <f>VLOOKUP($C220,'Übersicht'!$B$4:$W$130,4,FALSE)</f>
        <v>3161</v>
      </c>
      <c r="G220" t="s" s="489">
        <f>VLOOKUP($C220,'Übersicht'!$B$4:$W$130,5,FALSE)</f>
        <v>3162</v>
      </c>
      <c r="H220" t="s" s="489">
        <f>VLOOKUP($C220,'Übersicht'!$B$4:$W$130,7,FALSE)</f>
        <v>3163</v>
      </c>
      <c r="I220" s="507">
        <f>VLOOKUP($C220,'Übersicht'!$B$4:$W$130,8,FALSE)</f>
        <v>1</v>
      </c>
      <c r="J220" t="s" s="489">
        <f>VLOOKUP($C220,'Übersicht'!$B$4:$W$130,9,FALSE)</f>
        <v>2054</v>
      </c>
      <c r="K220" t="s" s="489">
        <f>VLOOKUP($C220,'Übersicht'!$B$4:$W$130,10,FALSE)</f>
        <v>2055</v>
      </c>
      <c r="L220" t="s" s="489">
        <f>VLOOKUP($C220,'Übersicht'!$B$4:$W$130,11,FALSE)</f>
        <v>2056</v>
      </c>
      <c r="M220" t="s" s="489">
        <f>VLOOKUP($C220,'Übersicht'!$B$4:$W$130,13,FALSE)</f>
        <v>2073</v>
      </c>
      <c r="N220" s="496"/>
      <c r="O220" t="s" s="1058">
        <v>3164</v>
      </c>
      <c r="P220" t="s" s="1131">
        <v>3160</v>
      </c>
      <c r="Q220" s="57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</row>
    <row r="221" ht="18" customHeight="1">
      <c r="A221" s="484">
        <v>1</v>
      </c>
      <c r="B221" s="485">
        <v>2024</v>
      </c>
      <c r="C221" s="486">
        <v>10152</v>
      </c>
      <c r="D221" s="487">
        <f>VLOOKUP($C221,'Übersicht'!$B$4:$W$130,2,FALSE)</f>
        <v>10152</v>
      </c>
      <c r="E221" s="488">
        <f>VLOOKUP($C221,'Übersicht'!$B$4:$W$130,3,FALSE)</f>
        <v>82319</v>
      </c>
      <c r="F221" t="s" s="489">
        <f>VLOOKUP($C221,'Übersicht'!$B$4:$W$130,4,FALSE)</f>
        <v>2082</v>
      </c>
      <c r="G221" t="s" s="489">
        <f>VLOOKUP($C221,'Übersicht'!$B$4:$W$130,5,FALSE)</f>
        <v>3165</v>
      </c>
      <c r="H221" t="s" s="489">
        <f>VLOOKUP($C221,'Übersicht'!$B$4:$W$130,7,FALSE)</f>
        <v>3166</v>
      </c>
      <c r="I221" t="s" s="489">
        <f>VLOOKUP($C221,'Übersicht'!$B$4:$W$130,8,FALSE)</f>
        <v>3167</v>
      </c>
      <c r="J221" t="s" s="489">
        <f>VLOOKUP($C221,'Übersicht'!$B$4:$W$130,9,FALSE)</f>
        <v>3168</v>
      </c>
      <c r="K221" t="s" s="489">
        <f>VLOOKUP($C221,'Übersicht'!$B$4:$W$130,10,FALSE)</f>
        <v>3169</v>
      </c>
      <c r="L221" t="s" s="489">
        <f>VLOOKUP($C221,'Übersicht'!$B$4:$W$130,11,FALSE)</f>
        <v>3170</v>
      </c>
      <c r="M221" t="s" s="489">
        <f>VLOOKUP($C221,'Übersicht'!$B$4:$W$130,13,FALSE)</f>
        <v>2078</v>
      </c>
      <c r="N221" s="507">
        <f>VLOOKUP($C221,'Übersicht'!$B$4:$W$130,17,FALSE)</f>
        <v>0</v>
      </c>
      <c r="O221" s="1059">
        <v>45331</v>
      </c>
      <c r="P221" t="s" s="1131">
        <v>1953</v>
      </c>
      <c r="Q221" s="57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</row>
    <row r="222" ht="18" customHeight="1">
      <c r="A222" s="484">
        <f>A221+1</f>
        <v>2</v>
      </c>
      <c r="B222" s="485">
        <v>2024</v>
      </c>
      <c r="C222" s="486">
        <v>10189</v>
      </c>
      <c r="D222" s="487">
        <f>VLOOKUP($C222,'Übersicht'!$B$4:$W$130,2,FALSE)</f>
        <v>10189</v>
      </c>
      <c r="E222" s="488">
        <f>VLOOKUP($C222,'Übersicht'!$B$4:$W$130,3,FALSE)</f>
        <v>94336</v>
      </c>
      <c r="F222" t="s" s="489">
        <f>VLOOKUP($C222,'Übersicht'!$B$4:$W$130,4,FALSE)</f>
        <v>3171</v>
      </c>
      <c r="G222" t="s" s="489">
        <f>VLOOKUP($C222,'Übersicht'!$B$4:$W$130,5,FALSE)</f>
        <v>3172</v>
      </c>
      <c r="H222" t="s" s="489">
        <f>VLOOKUP($C222,'Übersicht'!$B$4:$W$130,7,FALSE)</f>
        <v>3173</v>
      </c>
      <c r="I222" t="s" s="489">
        <f>VLOOKUP($C222,'Übersicht'!$B$4:$W$130,8,FALSE)</f>
        <v>3174</v>
      </c>
      <c r="J222" t="s" s="489">
        <f>VLOOKUP($C222,'Übersicht'!$B$4:$W$130,9,FALSE)</f>
        <v>3175</v>
      </c>
      <c r="K222" t="s" s="489">
        <f>VLOOKUP($C222,'Übersicht'!$B$4:$W$130,10,FALSE)</f>
        <v>3169</v>
      </c>
      <c r="L222" t="s" s="489">
        <f>VLOOKUP($C222,'Übersicht'!$B$4:$W$130,11,FALSE)</f>
        <v>3170</v>
      </c>
      <c r="M222" t="s" s="489">
        <f>VLOOKUP($C222,'Übersicht'!$B$4:$W$130,13,FALSE)</f>
        <v>2078</v>
      </c>
      <c r="N222" s="507">
        <f>VLOOKUP($C222,'Übersicht'!$B$4:$W$130,17,FALSE)</f>
        <v>0</v>
      </c>
      <c r="O222" s="1059">
        <v>45351</v>
      </c>
      <c r="P222" t="s" s="1131">
        <v>1957</v>
      </c>
      <c r="Q222" s="57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</row>
    <row r="223" ht="18" customHeight="1">
      <c r="A223" s="484">
        <f>A222+1</f>
        <v>3</v>
      </c>
      <c r="B223" s="485">
        <v>2024</v>
      </c>
      <c r="C223" s="486">
        <v>10070</v>
      </c>
      <c r="D223" s="487">
        <f>VLOOKUP($C223,'Übersicht'!$B$4:$W$130,2,FALSE)</f>
        <v>14224</v>
      </c>
      <c r="E223" s="488">
        <f>VLOOKUP($C223,'Übersicht'!$B$4:$W$130,3,FALSE)</f>
        <v>80339</v>
      </c>
      <c r="F223" t="s" s="489">
        <f>VLOOKUP($C223,'Übersicht'!$B$4:$W$130,4,FALSE)</f>
        <v>2051</v>
      </c>
      <c r="G223" t="s" s="489">
        <f>VLOOKUP($C223,'Übersicht'!$B$4:$W$130,5,FALSE)</f>
        <v>3176</v>
      </c>
      <c r="H223" t="s" s="489">
        <f>VLOOKUP($C223,'Übersicht'!$B$4:$W$130,7,FALSE)</f>
        <v>3177</v>
      </c>
      <c r="I223" t="s" s="489">
        <f>VLOOKUP($C223,'Übersicht'!$B$4:$W$130,8,FALSE)</f>
        <v>3167</v>
      </c>
      <c r="J223" t="s" s="489">
        <f>VLOOKUP($C223,'Übersicht'!$B$4:$W$130,9,FALSE)</f>
        <v>3178</v>
      </c>
      <c r="K223" t="s" s="489">
        <f>VLOOKUP($C223,'Übersicht'!$B$4:$W$130,10,FALSE)</f>
        <v>3169</v>
      </c>
      <c r="L223" t="s" s="489">
        <f>VLOOKUP($C223,'Übersicht'!$B$4:$W$130,11,FALSE)</f>
        <v>3179</v>
      </c>
      <c r="M223" t="s" s="489">
        <f>VLOOKUP($C223,'Übersicht'!$B$4:$W$130,13,FALSE)</f>
        <v>3180</v>
      </c>
      <c r="N223" t="s" s="489">
        <f>VLOOKUP($C223,'Übersicht'!$B$4:$W$130,17,FALSE)</f>
        <v>3181</v>
      </c>
      <c r="O223" s="1059">
        <v>45351</v>
      </c>
      <c r="P223" t="s" s="1131">
        <v>1961</v>
      </c>
      <c r="Q223" s="57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</row>
    <row r="224" ht="18" customHeight="1">
      <c r="A224" s="484">
        <f>A223+1</f>
        <v>4</v>
      </c>
      <c r="B224" s="485">
        <v>2024</v>
      </c>
      <c r="C224" s="486">
        <v>10186</v>
      </c>
      <c r="D224" s="487">
        <f>VLOOKUP($C224,'Übersicht'!$B$4:$W$130,2,FALSE)</f>
        <v>10186</v>
      </c>
      <c r="E224" s="488">
        <f>VLOOKUP($C224,'Übersicht'!$B$4:$W$130,3,FALSE)</f>
        <v>84416</v>
      </c>
      <c r="F224" t="s" s="489">
        <f>VLOOKUP($C224,'Übersicht'!$B$4:$W$130,4,FALSE)</f>
        <v>3182</v>
      </c>
      <c r="G224" t="s" s="489">
        <f>VLOOKUP($C224,'Übersicht'!$B$4:$W$130,5,FALSE)</f>
        <v>3183</v>
      </c>
      <c r="H224" t="s" s="489">
        <f>VLOOKUP($C224,'Übersicht'!$B$4:$W$130,7,FALSE)</f>
        <v>3173</v>
      </c>
      <c r="I224" t="s" s="489">
        <f>VLOOKUP($C224,'Übersicht'!$B$4:$W$130,8,FALSE)</f>
        <v>3167</v>
      </c>
      <c r="J224" t="s" s="489">
        <f>VLOOKUP($C224,'Übersicht'!$B$4:$W$130,9,FALSE)</f>
        <v>3178</v>
      </c>
      <c r="K224" t="s" s="489">
        <f>VLOOKUP($C224,'Übersicht'!$B$4:$W$130,10,FALSE)</f>
        <v>3169</v>
      </c>
      <c r="L224" t="s" s="489">
        <f>VLOOKUP($C224,'Übersicht'!$B$4:$W$130,11,FALSE)</f>
        <v>3179</v>
      </c>
      <c r="M224" t="s" s="489">
        <f>VLOOKUP($C224,'Übersicht'!$B$4:$W$130,13,FALSE)</f>
        <v>3184</v>
      </c>
      <c r="N224" t="s" s="489">
        <f>VLOOKUP($C224,'Übersicht'!$B$4:$W$130,17,FALSE)</f>
        <v>3185</v>
      </c>
      <c r="O224" s="1059">
        <v>45382</v>
      </c>
      <c r="P224" t="s" s="1131">
        <v>1963</v>
      </c>
      <c r="Q224" s="57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</row>
    <row r="225" ht="18" customHeight="1">
      <c r="A225" s="484">
        <f>A224+1</f>
        <v>5</v>
      </c>
      <c r="B225" s="485">
        <v>2024</v>
      </c>
      <c r="C225" s="486">
        <v>10102</v>
      </c>
      <c r="D225" s="487">
        <f>VLOOKUP($C225,'Übersicht'!$B$4:$W$130,2,FALSE)</f>
        <v>18833</v>
      </c>
      <c r="E225" s="488">
        <f>VLOOKUP($C225,'Übersicht'!$B$4:$W$130,3,FALSE)</f>
        <v>80995</v>
      </c>
      <c r="F225" t="s" s="489">
        <f>VLOOKUP($C225,'Übersicht'!$B$4:$W$130,4,FALSE)</f>
        <v>2051</v>
      </c>
      <c r="G225" t="s" s="489">
        <f>VLOOKUP($C225,'Übersicht'!$B$4:$W$130,5,FALSE)</f>
        <v>3186</v>
      </c>
      <c r="H225" t="s" s="489">
        <f>VLOOKUP($C225,'Übersicht'!$B$4:$W$130,7,FALSE)</f>
        <v>3187</v>
      </c>
      <c r="I225" t="s" s="489">
        <f>VLOOKUP($C225,'Übersicht'!$B$4:$W$130,8,FALSE)</f>
        <v>3167</v>
      </c>
      <c r="J225" t="s" s="489">
        <f>VLOOKUP($C225,'Übersicht'!$B$4:$W$130,9,FALSE)</f>
        <v>3178</v>
      </c>
      <c r="K225" t="s" s="489">
        <f>VLOOKUP($C225,'Übersicht'!$B$4:$W$130,10,FALSE)</f>
        <v>3169</v>
      </c>
      <c r="L225" t="s" s="489">
        <f>VLOOKUP($C225,'Übersicht'!$B$4:$W$130,11,FALSE)</f>
        <v>3179</v>
      </c>
      <c r="M225" t="s" s="489">
        <f>VLOOKUP($C225,'Übersicht'!$B$4:$W$130,13,FALSE)</f>
        <v>3188</v>
      </c>
      <c r="N225" t="s" s="489">
        <f>VLOOKUP($C225,'Übersicht'!$B$4:$W$130,17,FALSE)</f>
        <v>3189</v>
      </c>
      <c r="O225" s="1059">
        <v>45427</v>
      </c>
      <c r="P225" t="s" s="1131">
        <v>1966</v>
      </c>
      <c r="Q225" s="57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</row>
    <row r="226" ht="18" customHeight="1">
      <c r="A226" s="484">
        <f>A225+1</f>
        <v>6</v>
      </c>
      <c r="B226" s="485">
        <v>2024</v>
      </c>
      <c r="C226" s="486">
        <v>10184</v>
      </c>
      <c r="D226" s="487">
        <f>VLOOKUP($C226,'Übersicht'!$B$4:$W$130,2,FALSE)</f>
        <v>10184</v>
      </c>
      <c r="E226" s="488">
        <f>VLOOKUP($C226,'Übersicht'!$B$4:$W$130,3,FALSE)</f>
        <v>84166</v>
      </c>
      <c r="F226" t="s" s="489">
        <f>VLOOKUP($C226,'Übersicht'!$B$4:$W$130,4,FALSE)</f>
        <v>3190</v>
      </c>
      <c r="G226" t="s" s="489">
        <f>VLOOKUP($C226,'Übersicht'!$B$4:$W$130,5,FALSE)</f>
        <v>3191</v>
      </c>
      <c r="H226" t="s" s="489">
        <f>VLOOKUP($C226,'Übersicht'!$B$4:$W$130,7,FALSE)</f>
        <v>3173</v>
      </c>
      <c r="I226" t="s" s="489">
        <f>VLOOKUP($C226,'Übersicht'!$B$4:$W$130,8,FALSE)</f>
        <v>3174</v>
      </c>
      <c r="J226" t="s" s="489">
        <f>VLOOKUP($C226,'Übersicht'!$B$4:$W$130,9,FALSE)</f>
        <v>3175</v>
      </c>
      <c r="K226" t="s" s="489">
        <f>VLOOKUP($C226,'Übersicht'!$B$4:$W$130,10,FALSE)</f>
        <v>3169</v>
      </c>
      <c r="L226" t="s" s="489">
        <f>VLOOKUP($C226,'Übersicht'!$B$4:$W$130,11,FALSE)</f>
        <v>3170</v>
      </c>
      <c r="M226" t="s" s="489">
        <f>VLOOKUP($C226,'Übersicht'!$B$4:$W$130,13,FALSE)</f>
        <v>2078</v>
      </c>
      <c r="N226" s="507">
        <f>VLOOKUP($C226,'Übersicht'!$B$4:$W$130,17,FALSE)</f>
        <v>0</v>
      </c>
      <c r="O226" s="1059">
        <v>45471</v>
      </c>
      <c r="P226" t="s" s="1131">
        <v>1969</v>
      </c>
      <c r="Q226" s="57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</row>
    <row r="227" ht="18" customHeight="1">
      <c r="A227" s="484">
        <f>A226+1</f>
        <v>7</v>
      </c>
      <c r="B227" s="485">
        <v>2024</v>
      </c>
      <c r="C227" s="486">
        <v>10202</v>
      </c>
      <c r="D227" s="487">
        <f>VLOOKUP($C227,'Übersicht'!$B$4:$W$130,2,FALSE)</f>
        <v>10202</v>
      </c>
      <c r="E227" s="488">
        <f>VLOOKUP($C227,'Übersicht'!$B$4:$W$130,3,FALSE)</f>
        <v>85604</v>
      </c>
      <c r="F227" t="s" s="489">
        <f>VLOOKUP($C227,'Übersicht'!$B$4:$W$130,4,FALSE)</f>
        <v>3192</v>
      </c>
      <c r="G227" t="s" s="489">
        <f>VLOOKUP($C227,'Übersicht'!$B$4:$W$130,5,FALSE)</f>
        <v>3193</v>
      </c>
      <c r="H227" t="s" s="489">
        <f>VLOOKUP($C227,'Übersicht'!$B$4:$W$130,7,FALSE)</f>
        <v>3194</v>
      </c>
      <c r="I227" t="s" s="489">
        <f>VLOOKUP($C227,'Übersicht'!$B$4:$W$130,8,FALSE)</f>
        <v>3167</v>
      </c>
      <c r="J227" t="s" s="489">
        <f>VLOOKUP($C227,'Übersicht'!$B$4:$W$130,9,FALSE)</f>
        <v>3178</v>
      </c>
      <c r="K227" t="s" s="489">
        <f>VLOOKUP($C227,'Übersicht'!$B$4:$W$130,10,FALSE)</f>
        <v>3169</v>
      </c>
      <c r="L227" t="s" s="489">
        <f>VLOOKUP($C227,'Übersicht'!$B$4:$W$130,11,FALSE)</f>
        <v>3179</v>
      </c>
      <c r="M227" t="s" s="489">
        <f>VLOOKUP($C227,'Übersicht'!$B$4:$W$130,13,FALSE)</f>
        <v>3195</v>
      </c>
      <c r="N227" t="s" s="489">
        <f>VLOOKUP($C227,'Übersicht'!$B$4:$W$130,17,FALSE)</f>
        <v>3196</v>
      </c>
      <c r="O227" s="1059">
        <v>45503</v>
      </c>
      <c r="P227" t="s" s="1131">
        <v>1970</v>
      </c>
      <c r="Q227" s="57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</row>
    <row r="228" ht="18" customHeight="1">
      <c r="A228" s="484">
        <f>A227+1</f>
        <v>8</v>
      </c>
      <c r="B228" s="485">
        <v>2024</v>
      </c>
      <c r="C228" s="486">
        <v>10132</v>
      </c>
      <c r="D228" s="487">
        <f>VLOOKUP($C228,'Übersicht'!$B$4:$W$130,2,FALSE)</f>
        <v>15907</v>
      </c>
      <c r="E228" s="488">
        <f>VLOOKUP($C228,'Übersicht'!$B$4:$W$130,3,FALSE)</f>
        <v>80937</v>
      </c>
      <c r="F228" t="s" s="489">
        <f>VLOOKUP($C228,'Übersicht'!$B$4:$W$130,4,FALSE)</f>
        <v>2051</v>
      </c>
      <c r="G228" t="s" s="489">
        <f>VLOOKUP($C228,'Übersicht'!$B$4:$W$130,5,FALSE)</f>
        <v>3197</v>
      </c>
      <c r="H228" t="s" s="489">
        <f>VLOOKUP($C228,'Übersicht'!$B$4:$W$130,7,FALSE)</f>
        <v>3198</v>
      </c>
      <c r="I228" t="s" s="489">
        <f>VLOOKUP($C228,'Übersicht'!$B$4:$W$130,8,FALSE)</f>
        <v>3199</v>
      </c>
      <c r="J228" t="s" s="489">
        <f>VLOOKUP($C228,'Übersicht'!$B$4:$W$130,9,FALSE)</f>
        <v>3200</v>
      </c>
      <c r="K228" t="s" s="489">
        <f>VLOOKUP($C228,'Übersicht'!$B$4:$W$130,10,FALSE)</f>
        <v>3201</v>
      </c>
      <c r="L228" t="s" s="489">
        <f>VLOOKUP($C228,'Übersicht'!$B$4:$W$130,11,FALSE)</f>
        <v>3170</v>
      </c>
      <c r="M228" t="s" s="489">
        <f>VLOOKUP($C228,'Übersicht'!$B$4:$W$130,13,FALSE)</f>
        <v>2078</v>
      </c>
      <c r="N228" s="507">
        <f>VLOOKUP($C228,'Übersicht'!$B$4:$W$130,17,FALSE)</f>
        <v>0</v>
      </c>
      <c r="O228" s="1059">
        <v>45504</v>
      </c>
      <c r="P228" t="s" s="1131">
        <v>1975</v>
      </c>
      <c r="Q228" s="57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</row>
    <row r="229" ht="18" customHeight="1">
      <c r="A229" s="484">
        <f>A228+1</f>
        <v>9</v>
      </c>
      <c r="B229" s="485">
        <v>2024</v>
      </c>
      <c r="C229" s="486">
        <v>10207</v>
      </c>
      <c r="D229" s="487">
        <f>VLOOKUP($C229,'Übersicht'!$B$4:$W$130,2,FALSE)</f>
        <v>10207</v>
      </c>
      <c r="E229" s="488">
        <f>VLOOKUP($C229,'Übersicht'!$B$4:$W$130,3,FALSE)</f>
        <v>94032</v>
      </c>
      <c r="F229" t="s" s="489">
        <f>VLOOKUP($C229,'Übersicht'!$B$4:$W$130,4,FALSE)</f>
        <v>3202</v>
      </c>
      <c r="G229" t="s" s="489">
        <f>VLOOKUP($C229,'Übersicht'!$B$4:$W$130,5,FALSE)</f>
        <v>3203</v>
      </c>
      <c r="H229" t="s" s="489">
        <f>VLOOKUP($C229,'Übersicht'!$B$4:$W$130,7,FALSE)</f>
        <v>3173</v>
      </c>
      <c r="I229" t="s" s="489">
        <f>VLOOKUP($C229,'Übersicht'!$B$4:$W$130,8,FALSE)</f>
        <v>3174</v>
      </c>
      <c r="J229" t="s" s="489">
        <f>VLOOKUP($C229,'Übersicht'!$B$4:$W$130,9,FALSE)</f>
        <v>3175</v>
      </c>
      <c r="K229" t="s" s="489">
        <f>VLOOKUP($C229,'Übersicht'!$B$4:$W$130,10,FALSE)</f>
        <v>3169</v>
      </c>
      <c r="L229" t="s" s="489">
        <f>VLOOKUP($C229,'Übersicht'!$B$4:$W$130,11,FALSE)</f>
        <v>3179</v>
      </c>
      <c r="M229" t="s" s="489">
        <f>VLOOKUP($C229,'Übersicht'!$B$4:$W$130,13,FALSE)</f>
        <v>3204</v>
      </c>
      <c r="N229" t="s" s="489">
        <f>VLOOKUP($C229,'Übersicht'!$B$4:$W$130,17,FALSE)</f>
        <v>3205</v>
      </c>
      <c r="O229" s="1059">
        <v>45550</v>
      </c>
      <c r="P229" t="s" s="1131">
        <v>1977</v>
      </c>
      <c r="Q229" s="57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</row>
    <row r="230" ht="18" customHeight="1">
      <c r="A230" s="484">
        <f>A229+1</f>
        <v>10</v>
      </c>
      <c r="B230" s="485">
        <v>2024</v>
      </c>
      <c r="C230" s="486">
        <v>10171</v>
      </c>
      <c r="D230" s="487">
        <f>VLOOKUP($C230,'Übersicht'!$B$4:$W$130,2,FALSE)</f>
        <v>16982</v>
      </c>
      <c r="E230" s="488">
        <f>VLOOKUP($C230,'Übersicht'!$B$4:$W$130,3,FALSE)</f>
        <v>94447</v>
      </c>
      <c r="F230" t="s" s="489">
        <f>VLOOKUP($C230,'Übersicht'!$B$4:$W$130,4,FALSE)</f>
        <v>3206</v>
      </c>
      <c r="G230" t="s" s="489">
        <f>VLOOKUP($C230,'Übersicht'!$B$4:$W$130,5,FALSE)</f>
        <v>3207</v>
      </c>
      <c r="H230" t="s" s="489">
        <f>VLOOKUP($C230,'Übersicht'!$B$4:$W$130,7,FALSE)</f>
        <v>3173</v>
      </c>
      <c r="I230" t="s" s="489">
        <f>VLOOKUP($C230,'Übersicht'!$B$4:$W$130,8,FALSE)</f>
        <v>3174</v>
      </c>
      <c r="J230" t="s" s="489">
        <f>VLOOKUP($C230,'Übersicht'!$B$4:$W$130,9,FALSE)</f>
        <v>3175</v>
      </c>
      <c r="K230" t="s" s="489">
        <f>VLOOKUP($C230,'Übersicht'!$B$4:$W$130,10,FALSE)</f>
        <v>3169</v>
      </c>
      <c r="L230" t="s" s="489">
        <f>VLOOKUP($C230,'Übersicht'!$B$4:$W$130,11,FALSE)</f>
        <v>3170</v>
      </c>
      <c r="M230" t="s" s="489">
        <f>VLOOKUP($C230,'Übersicht'!$B$4:$W$130,13,FALSE)</f>
        <v>3208</v>
      </c>
      <c r="N230" s="507">
        <f>VLOOKUP($C230,'Übersicht'!$B$4:$W$130,17,FALSE)</f>
        <v>0</v>
      </c>
      <c r="O230" s="1059">
        <v>45556</v>
      </c>
      <c r="P230" t="s" s="1131">
        <v>1981</v>
      </c>
      <c r="Q230" s="57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</row>
    <row r="231" ht="18" customHeight="1">
      <c r="A231" s="484">
        <f>A230+1</f>
        <v>11</v>
      </c>
      <c r="B231" s="485">
        <v>2024</v>
      </c>
      <c r="C231" s="486">
        <v>10170</v>
      </c>
      <c r="D231" s="487">
        <f>VLOOKUP($C231,'Übersicht'!$B$4:$W$130,2,FALSE)</f>
        <v>16980</v>
      </c>
      <c r="E231" s="488">
        <f>VLOOKUP($C231,'Übersicht'!$B$4:$W$130,3,FALSE)</f>
        <v>94431</v>
      </c>
      <c r="F231" t="s" s="489">
        <f>VLOOKUP($C231,'Übersicht'!$B$4:$W$130,4,FALSE)</f>
        <v>3209</v>
      </c>
      <c r="G231" t="s" s="489">
        <f>VLOOKUP($C231,'Übersicht'!$B$4:$W$130,5,FALSE)</f>
        <v>3210</v>
      </c>
      <c r="H231" t="s" s="489">
        <f>VLOOKUP($C231,'Übersicht'!$B$4:$W$130,7,FALSE)</f>
        <v>3173</v>
      </c>
      <c r="I231" t="s" s="489">
        <f>VLOOKUP($C231,'Übersicht'!$B$4:$W$130,8,FALSE)</f>
        <v>3174</v>
      </c>
      <c r="J231" t="s" s="489">
        <f>VLOOKUP($C231,'Übersicht'!$B$4:$W$130,9,FALSE)</f>
        <v>3175</v>
      </c>
      <c r="K231" t="s" s="489">
        <f>VLOOKUP($C231,'Übersicht'!$B$4:$W$130,10,FALSE)</f>
        <v>3169</v>
      </c>
      <c r="L231" t="s" s="489">
        <f>VLOOKUP($C231,'Übersicht'!$B$4:$W$130,11,FALSE)</f>
        <v>3170</v>
      </c>
      <c r="M231" t="s" s="489">
        <f>VLOOKUP($C231,'Übersicht'!$B$4:$W$130,13,FALSE)</f>
        <v>2078</v>
      </c>
      <c r="N231" s="507">
        <f>VLOOKUP($C231,'Übersicht'!$B$4:$W$130,17,FALSE)</f>
        <v>0</v>
      </c>
      <c r="O231" s="1059">
        <v>45594</v>
      </c>
      <c r="P231" t="s" s="1131">
        <v>3211</v>
      </c>
      <c r="Q231" s="57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</row>
    <row r="232" ht="18" customHeight="1">
      <c r="A232" s="484">
        <f>A231+1</f>
        <v>12</v>
      </c>
      <c r="B232" s="485">
        <v>2024</v>
      </c>
      <c r="C232" s="486">
        <v>10142</v>
      </c>
      <c r="D232" s="487">
        <f>VLOOKUP($C232,'Übersicht'!$B$4:$W$130,2,FALSE)</f>
        <v>15502</v>
      </c>
      <c r="E232" s="488">
        <f>VLOOKUP($C232,'Übersicht'!$B$4:$W$130,3,FALSE)</f>
        <v>85521</v>
      </c>
      <c r="F232" t="s" s="489">
        <f>VLOOKUP($C232,'Übersicht'!$B$4:$W$130,4,FALSE)</f>
        <v>3212</v>
      </c>
      <c r="G232" t="s" s="489">
        <f>VLOOKUP($C232,'Übersicht'!$B$4:$W$130,5,FALSE)</f>
        <v>3213</v>
      </c>
      <c r="H232" t="s" s="489">
        <f>VLOOKUP($C232,'Übersicht'!$B$4:$W$130,7,FALSE)</f>
        <v>3166</v>
      </c>
      <c r="I232" t="s" s="489">
        <f>VLOOKUP($C232,'Übersicht'!$B$4:$W$130,8,FALSE)</f>
        <v>3167</v>
      </c>
      <c r="J232" t="s" s="489">
        <f>VLOOKUP($C232,'Übersicht'!$B$4:$W$130,9,FALSE)</f>
        <v>3178</v>
      </c>
      <c r="K232" t="s" s="489">
        <f>VLOOKUP($C232,'Übersicht'!$B$4:$W$130,10,FALSE)</f>
        <v>3169</v>
      </c>
      <c r="L232" t="s" s="489">
        <f>VLOOKUP($C232,'Übersicht'!$B$4:$W$130,11,FALSE)</f>
        <v>3179</v>
      </c>
      <c r="M232" t="s" s="489">
        <f>VLOOKUP($C232,'Übersicht'!$B$4:$W$130,13,FALSE)</f>
        <v>3214</v>
      </c>
      <c r="N232" t="s" s="489">
        <f>VLOOKUP($C232,'Übersicht'!$B$4:$W$130,17,FALSE)</f>
        <v>3215</v>
      </c>
      <c r="O232" s="1059">
        <v>45596</v>
      </c>
      <c r="P232" t="s" s="1131">
        <v>3216</v>
      </c>
      <c r="Q232" s="57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</row>
    <row r="233" ht="18" customHeight="1">
      <c r="A233" s="484">
        <f>A232+1</f>
        <v>13</v>
      </c>
      <c r="B233" s="485">
        <v>2024</v>
      </c>
      <c r="C233" s="486">
        <v>10167</v>
      </c>
      <c r="D233" s="487">
        <f>VLOOKUP($C233,'Übersicht'!$B$4:$W$130,2,FALSE)</f>
        <v>16975</v>
      </c>
      <c r="E233" s="488">
        <f>VLOOKUP($C233,'Übersicht'!$B$4:$W$130,3,FALSE)</f>
        <v>94405</v>
      </c>
      <c r="F233" t="s" s="489">
        <f>VLOOKUP($C233,'Übersicht'!$B$4:$W$130,4,FALSE)</f>
        <v>3217</v>
      </c>
      <c r="G233" t="s" s="489">
        <f>VLOOKUP($C233,'Übersicht'!$B$4:$W$130,5,FALSE)</f>
        <v>3218</v>
      </c>
      <c r="H233" t="s" s="489">
        <f>VLOOKUP($C233,'Übersicht'!$B$4:$W$130,7,FALSE)</f>
        <v>3219</v>
      </c>
      <c r="I233" s="507">
        <f>VLOOKUP($C233,'Übersicht'!$B$4:$W$130,8,FALSE)</f>
        <v>5</v>
      </c>
      <c r="J233" t="s" s="489">
        <f>VLOOKUP($C233,'Übersicht'!$B$4:$W$130,9,FALSE)</f>
        <v>3220</v>
      </c>
      <c r="K233" t="s" s="489">
        <f>VLOOKUP($C233,'Übersicht'!$B$4:$W$130,10,FALSE)</f>
        <v>2055</v>
      </c>
      <c r="L233" t="s" s="489">
        <f>VLOOKUP($C233,'Übersicht'!$B$4:$W$130,11,FALSE)</f>
        <v>2077</v>
      </c>
      <c r="M233" t="s" s="489">
        <f>VLOOKUP($C233,'Übersicht'!$B$4:$W$130,13,FALSE)</f>
        <v>2078</v>
      </c>
      <c r="N233" s="507">
        <f>VLOOKUP($C233,'Übersicht'!$B$4:$W$130,17,FALSE)</f>
        <v>0</v>
      </c>
      <c r="O233" s="1059">
        <v>45633</v>
      </c>
      <c r="P233" t="s" s="1131">
        <v>1994</v>
      </c>
      <c r="Q233" s="57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</row>
    <row r="234" ht="18" customHeight="1">
      <c r="A234" s="484">
        <f>A233+1</f>
        <v>14</v>
      </c>
      <c r="B234" s="485">
        <v>2024</v>
      </c>
      <c r="C234" s="486">
        <v>10068</v>
      </c>
      <c r="D234" s="487">
        <f>VLOOKUP($C234,'Übersicht'!$B$4:$W$130,2,FALSE)</f>
        <v>14195</v>
      </c>
      <c r="E234" s="488">
        <f>VLOOKUP($C234,'Übersicht'!$B$4:$W$130,3,FALSE)</f>
        <v>80636</v>
      </c>
      <c r="F234" t="s" s="489">
        <f>VLOOKUP($C234,'Übersicht'!$B$4:$W$130,4,FALSE)</f>
        <v>2051</v>
      </c>
      <c r="G234" t="s" s="489">
        <f>VLOOKUP($C234,'Übersicht'!$B$4:$W$130,5,FALSE)</f>
        <v>3221</v>
      </c>
      <c r="H234" t="s" s="489">
        <f>VLOOKUP($C234,'Übersicht'!$B$4:$W$130,7,FALSE)</f>
        <v>3222</v>
      </c>
      <c r="I234" s="507">
        <f>VLOOKUP($C234,'Übersicht'!$B$4:$W$130,8,FALSE)</f>
        <v>1</v>
      </c>
      <c r="J234" t="s" s="489">
        <f>VLOOKUP($C234,'Übersicht'!$B$4:$W$130,9,FALSE)</f>
        <v>2070</v>
      </c>
      <c r="K234" t="s" s="489">
        <f>VLOOKUP($C234,'Übersicht'!$B$4:$W$130,10,FALSE)</f>
        <v>2055</v>
      </c>
      <c r="L234" t="s" s="489">
        <f>VLOOKUP($C234,'Übersicht'!$B$4:$W$130,11,FALSE)</f>
        <v>2056</v>
      </c>
      <c r="M234" t="s" s="489">
        <f>VLOOKUP($C234,'Übersicht'!$B$4:$W$130,13,FALSE)</f>
        <v>3223</v>
      </c>
      <c r="N234" t="s" s="489">
        <f>VLOOKUP($C234,'Übersicht'!$B$4:$W$130,17,FALSE)</f>
        <v>3224</v>
      </c>
      <c r="O234" s="1059">
        <v>45657</v>
      </c>
      <c r="P234" t="s" s="1131">
        <v>1999</v>
      </c>
      <c r="Q234" s="57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</row>
    <row r="235" ht="18" customHeight="1">
      <c r="A235" s="484">
        <f>A234+1</f>
        <v>15</v>
      </c>
      <c r="B235" s="485">
        <v>2024</v>
      </c>
      <c r="C235" s="486">
        <v>10051</v>
      </c>
      <c r="D235" s="487">
        <f>VLOOKUP($C235,'Übersicht'!$B$4:$W$130,2,FALSE)</f>
        <v>14196</v>
      </c>
      <c r="E235" s="488">
        <f>VLOOKUP($C235,'Übersicht'!$B$4:$W$130,3,FALSE)</f>
        <v>81737</v>
      </c>
      <c r="F235" t="s" s="489">
        <f>VLOOKUP($C235,'Übersicht'!$B$4:$W$130,4,FALSE)</f>
        <v>2051</v>
      </c>
      <c r="G235" t="s" s="489">
        <f>VLOOKUP($C235,'Übersicht'!$B$4:$W$130,5,FALSE)</f>
        <v>3225</v>
      </c>
      <c r="H235" t="s" s="489">
        <f>VLOOKUP($C235,'Übersicht'!$B$4:$W$130,7,FALSE)</f>
        <v>3222</v>
      </c>
      <c r="I235" s="507">
        <f>VLOOKUP($C235,'Übersicht'!$B$4:$W$130,8,FALSE)</f>
        <v>1</v>
      </c>
      <c r="J235" t="s" s="489">
        <f>VLOOKUP($C235,'Übersicht'!$B$4:$W$130,9,FALSE)</f>
        <v>2054</v>
      </c>
      <c r="K235" t="s" s="489">
        <f>VLOOKUP($C235,'Übersicht'!$B$4:$W$130,10,FALSE)</f>
        <v>2055</v>
      </c>
      <c r="L235" t="s" s="489">
        <f>VLOOKUP($C235,'Übersicht'!$B$4:$W$130,11,FALSE)</f>
        <v>2056</v>
      </c>
      <c r="M235" t="s" s="489">
        <f>VLOOKUP($C235,'Übersicht'!$B$4:$W$130,13,FALSE)</f>
        <v>3226</v>
      </c>
      <c r="N235" t="s" s="489">
        <f>VLOOKUP($C235,'Übersicht'!$B$4:$W$130,17,FALSE)</f>
        <v>3227</v>
      </c>
      <c r="O235" s="1059">
        <v>45657</v>
      </c>
      <c r="P235" t="s" s="1131">
        <v>3228</v>
      </c>
      <c r="Q235" s="57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</row>
    <row r="236" ht="18" customHeight="1">
      <c r="A236" s="484">
        <f>A235+1</f>
        <v>16</v>
      </c>
      <c r="B236" s="497"/>
      <c r="C236" s="498"/>
      <c r="D236" s="494">
        <f>VLOOKUP($C236,'Übersicht'!$B$4:$W$130,2,FALSE)</f>
      </c>
      <c r="E236" s="495">
        <f>VLOOKUP($C236,'Übersicht'!$B$4:$W$130,3,FALSE)</f>
      </c>
      <c r="F236" s="496">
        <f>VLOOKUP($C236,'Übersicht'!$B$4:$W$130,4,FALSE)</f>
      </c>
      <c r="G236" s="496">
        <f>VLOOKUP($C236,'Übersicht'!$B$4:$W$130,5,FALSE)</f>
      </c>
      <c r="H236" s="496">
        <f>VLOOKUP($C236,'Übersicht'!$B$4:$W$130,7,FALSE)</f>
      </c>
      <c r="I236" s="496">
        <f>VLOOKUP($C236,'Übersicht'!$B$4:$W$130,8,FALSE)</f>
      </c>
      <c r="J236" s="496">
        <f>VLOOKUP($C236,'Übersicht'!$B$4:$W$130,9,FALSE)</f>
      </c>
      <c r="K236" s="496">
        <f>VLOOKUP($C236,'Übersicht'!$B$4:$W$130,10,FALSE)</f>
      </c>
      <c r="L236" s="496">
        <f>VLOOKUP($C236,'Übersicht'!$B$4:$W$130,11,FALSE)</f>
      </c>
      <c r="M236" s="496">
        <f>VLOOKUP($C236,'Übersicht'!$B$4:$W$130,13,FALSE)</f>
      </c>
      <c r="N236" s="496">
        <f>VLOOKUP($C236,'Übersicht'!$B$4:$W$130,17,FALSE)</f>
      </c>
      <c r="O236" s="1059"/>
      <c r="P236" s="1214"/>
      <c r="Q236" s="57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</row>
    <row r="237" ht="13.55" customHeight="1">
      <c r="A237" s="311"/>
      <c r="B237" s="287"/>
      <c r="C237" s="502"/>
      <c r="D237" s="502"/>
      <c r="E237" s="287"/>
      <c r="F237" s="287"/>
      <c r="G237" s="287"/>
      <c r="H237" s="287"/>
      <c r="I237" s="287"/>
      <c r="J237" s="287"/>
      <c r="K237" s="287"/>
      <c r="L237" s="287"/>
      <c r="M237" s="287"/>
      <c r="N237" s="287"/>
      <c r="O237" s="287"/>
      <c r="P237" s="287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</row>
    <row r="238" ht="13.55" customHeight="1">
      <c r="A238" s="311"/>
      <c r="B238" s="12"/>
      <c r="C238" s="311"/>
      <c r="D238" s="311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</row>
    <row r="239" ht="18.75" customHeight="1">
      <c r="A239" s="311"/>
      <c r="B239" t="s" s="1263">
        <v>3229</v>
      </c>
      <c r="C239" s="15"/>
      <c r="D239" s="15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</row>
    <row r="240" ht="18" customHeight="1">
      <c r="A240" s="484">
        <f>A226+1</f>
        <v>7</v>
      </c>
      <c r="B240" s="1264">
        <v>2024</v>
      </c>
      <c r="C240" s="1265">
        <v>18122</v>
      </c>
      <c r="D240" s="1266">
        <f>VLOOKUP($C240,'Übersicht Indoor'!$B$4:$M$30,2,FALSE)</f>
        <v>50307</v>
      </c>
      <c r="E240" s="1266">
        <f>VLOOKUP($C240,'Übersicht Indoor'!$B$4:$M$30,3,FALSE)</f>
        <v>81829</v>
      </c>
      <c r="F240" t="s" s="1267">
        <f>VLOOKUP($C240,'Übersicht Indoor'!$B$4:$M$30,4,FALSE)</f>
        <v>3230</v>
      </c>
      <c r="G240" t="s" s="1267">
        <f>VLOOKUP($C240,'Übersicht Indoor'!$B$4:$M$30,5,FALSE)</f>
        <v>3231</v>
      </c>
      <c r="H240" t="s" s="1268">
        <f>VLOOKUP($C240,'Übersicht Indoor'!$B$4:$M$30,7,FALSE)</f>
        <v>3232</v>
      </c>
      <c r="I240" t="s" s="1268">
        <v>931</v>
      </c>
      <c r="J240" t="s" s="1267">
        <f>VLOOKUP($C240,'Übersicht Indoor'!$B$4:$M$30,8,FALSE)</f>
        <v>3233</v>
      </c>
      <c r="K240" s="1269"/>
      <c r="L240" t="s" s="1267">
        <v>70</v>
      </c>
      <c r="M240" t="s" s="1267">
        <v>3154</v>
      </c>
      <c r="N240" s="1269"/>
      <c r="O240" s="1270">
        <v>45507</v>
      </c>
      <c r="P240" t="s" s="1271">
        <v>2732</v>
      </c>
      <c r="Q240" s="57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</row>
    <row r="241" ht="18" customHeight="1">
      <c r="A241" s="484">
        <f>A227+1</f>
        <v>8</v>
      </c>
      <c r="B241" s="1264">
        <v>2024</v>
      </c>
      <c r="C241" s="1265">
        <v>18140</v>
      </c>
      <c r="D241" s="1266">
        <f>VLOOKUP($C241,'Übersicht Indoor'!$B$4:$M$30,2,FALSE)</f>
        <v>50315</v>
      </c>
      <c r="E241" s="1266">
        <f>VLOOKUP($C241,'Übersicht Indoor'!$B$4:$M$30,3,FALSE)</f>
        <v>82256</v>
      </c>
      <c r="F241" t="s" s="1267">
        <f>VLOOKUP($C241,'Übersicht Indoor'!$B$4:$M$30,4,FALSE)</f>
        <v>3234</v>
      </c>
      <c r="G241" t="s" s="1267">
        <f>VLOOKUP($C241,'Übersicht Indoor'!$B$4:$M$30,5,FALSE)</f>
        <v>3235</v>
      </c>
      <c r="H241" t="s" s="1268">
        <f>VLOOKUP($C241,'Übersicht Indoor'!$B$4:$M$30,7,FALSE)</f>
        <v>3232</v>
      </c>
      <c r="I241" t="s" s="1268">
        <v>931</v>
      </c>
      <c r="J241" t="s" s="1267">
        <f>VLOOKUP($C241,'Übersicht Indoor'!$B$4:$M$30,8,FALSE)</f>
        <v>3233</v>
      </c>
      <c r="K241" s="1269"/>
      <c r="L241" t="s" s="1267">
        <v>70</v>
      </c>
      <c r="M241" t="s" s="1267">
        <v>3154</v>
      </c>
      <c r="N241" s="1269"/>
      <c r="O241" s="1270">
        <v>45512</v>
      </c>
      <c r="P241" t="s" s="1271">
        <v>1636</v>
      </c>
      <c r="Q241" s="57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</row>
  </sheetData>
  <mergeCells count="8">
    <mergeCell ref="B217:D217"/>
    <mergeCell ref="B91:D91"/>
    <mergeCell ref="B108:D108"/>
    <mergeCell ref="B127:D127"/>
    <mergeCell ref="B199:D199"/>
    <mergeCell ref="B187:D187"/>
    <mergeCell ref="B165:D165"/>
    <mergeCell ref="B151:F151"/>
  </mergeCells>
  <conditionalFormatting sqref="L36:L49 AD36:AD49 L51:L61 AD51:AD69 R58:R69 T70 AF70 U71:U72 AG71 R72 AD72 U73 U75:U83 V79 U85 AG85 U87:U89 T90">
    <cfRule type="cellIs" dxfId="122" priority="1" operator="equal" stopIfTrue="1">
      <formula>"P"</formula>
    </cfRule>
  </conditionalFormatting>
  <conditionalFormatting sqref="L50">
    <cfRule type="cellIs" dxfId="123" priority="1" operator="equal" stopIfTrue="1">
      <formula>"P/U"</formula>
    </cfRule>
    <cfRule type="cellIs" dxfId="124" priority="2" operator="equal" stopIfTrue="1">
      <formula>"P/U"</formula>
    </cfRule>
  </conditionalFormatting>
  <conditionalFormatting sqref="X52 X59 AE74:AF74 AE86:AF86">
    <cfRule type="cellIs" dxfId="125" priority="1" operator="equal" stopIfTrue="1">
      <formula>"Beetle M"</formula>
    </cfRule>
  </conditionalFormatting>
  <conditionalFormatting sqref="L62:L69 L71 K72:L72 L73:L83 L85:L90 L92 L109 L128 L166 L188 L200 L218">
    <cfRule type="cellIs" dxfId="126" priority="1" operator="equal" stopIfTrue="1">
      <formula>"P/U"</formula>
    </cfRule>
    <cfRule type="cellIs" dxfId="127" priority="2" operator="equal" stopIfTrue="1">
      <formula>"P/U"</formula>
    </cfRule>
    <cfRule type="cellIs" dxfId="128" priority="3" operator="equal" stopIfTrue="1">
      <formula>"P"</formula>
    </cfRule>
  </conditionalFormatting>
  <conditionalFormatting sqref="N65:N69 O72:O82 O189:O196">
    <cfRule type="cellIs" dxfId="129" priority="1" operator="between" stopIfTrue="1">
      <formula>42736</formula>
      <formula>43100</formula>
    </cfRule>
    <cfRule type="cellIs" dxfId="130" priority="2" operator="between" stopIfTrue="1">
      <formula>42370</formula>
      <formula>42735</formula>
    </cfRule>
    <cfRule type="cellIs" dxfId="131" priority="3" operator="between" stopIfTrue="1">
      <formula>42370</formula>
      <formula>42735</formula>
    </cfRule>
  </conditionalFormatting>
  <conditionalFormatting sqref="N70:N71 N73:N75 N77 N79:N80 N85:N89">
    <cfRule type="cellIs" dxfId="132" priority="1" operator="equal" stopIfTrue="1">
      <formula>"Flagship"</formula>
    </cfRule>
    <cfRule type="cellIs" dxfId="133" priority="2" operator="greaterThan" stopIfTrue="1">
      <formula>-23166</formula>
    </cfRule>
    <cfRule type="cellIs" dxfId="134" priority="3" operator="greaterThan" stopIfTrue="1">
      <formula>-23166</formula>
    </cfRule>
    <cfRule type="cellIs" dxfId="135" priority="4" operator="between" stopIfTrue="1">
      <formula>-23166</formula>
      <formula>-22800</formula>
    </cfRule>
    <cfRule type="cellIs" dxfId="136" priority="5" operator="between" stopIfTrue="1">
      <formula>-22984</formula>
      <formula>-22800</formula>
    </cfRule>
  </conditionalFormatting>
  <conditionalFormatting sqref="O70">
    <cfRule type="cellIs" dxfId="137" priority="1" operator="equal" stopIfTrue="1">
      <formula>"P/U"</formula>
    </cfRule>
  </conditionalFormatting>
  <conditionalFormatting sqref="O71">
    <cfRule type="cellIs" dxfId="138" priority="1" operator="between" stopIfTrue="1">
      <formula>-22800</formula>
      <formula>-22436</formula>
    </cfRule>
    <cfRule type="cellIs" dxfId="139" priority="2" operator="between" stopIfTrue="1">
      <formula>-23166</formula>
      <formula>-22801</formula>
    </cfRule>
    <cfRule type="cellIs" dxfId="140" priority="3" operator="between" stopIfTrue="1">
      <formula>-23166</formula>
      <formula>-22801</formula>
    </cfRule>
    <cfRule type="cellIs" dxfId="141" priority="4" operator="equal" stopIfTrue="1">
      <formula>"P/U"</formula>
    </cfRule>
  </conditionalFormatting>
  <conditionalFormatting sqref="P71 P73:P82 O188:P188 P189:P196 O197:P200 O217:P218">
    <cfRule type="cellIs" dxfId="142" priority="1" operator="between" stopIfTrue="1">
      <formula>-22800</formula>
      <formula>-22436</formula>
    </cfRule>
    <cfRule type="cellIs" dxfId="143" priority="2" operator="between" stopIfTrue="1">
      <formula>-23166</formula>
      <formula>-22801</formula>
    </cfRule>
    <cfRule type="cellIs" dxfId="144" priority="3" operator="between" stopIfTrue="1">
      <formula>-23166</formula>
      <formula>-22801</formula>
    </cfRule>
  </conditionalFormatting>
  <conditionalFormatting sqref="T71:T83 T85:T89 S90">
    <cfRule type="cellIs" dxfId="145" priority="1" operator="equal" stopIfTrue="1">
      <formula>"x"</formula>
    </cfRule>
    <cfRule type="cellIs" dxfId="146" priority="2" operator="equal" stopIfTrue="1">
      <formula>"x"</formula>
    </cfRule>
  </conditionalFormatting>
  <conditionalFormatting sqref="N72">
    <cfRule type="cellIs" dxfId="147" priority="1" operator="between" stopIfTrue="1">
      <formula>42736</formula>
      <formula>43100</formula>
    </cfRule>
    <cfRule type="cellIs" dxfId="148" priority="2" operator="between" stopIfTrue="1">
      <formula>42370</formula>
      <formula>42735</formula>
    </cfRule>
    <cfRule type="cellIs" dxfId="149" priority="3" operator="between" stopIfTrue="1">
      <formula>42370</formula>
      <formula>42735</formula>
    </cfRule>
    <cfRule type="cellIs" dxfId="150" priority="4" operator="equal" stopIfTrue="1">
      <formula>"Flagship"</formula>
    </cfRule>
    <cfRule type="cellIs" dxfId="151" priority="5" operator="greaterThan" stopIfTrue="1">
      <formula>42370</formula>
    </cfRule>
    <cfRule type="cellIs" dxfId="152" priority="6" operator="greaterThan" stopIfTrue="1">
      <formula>42370</formula>
    </cfRule>
    <cfRule type="cellIs" dxfId="153" priority="7" operator="between" stopIfTrue="1">
      <formula>42370</formula>
      <formula>42736</formula>
    </cfRule>
    <cfRule type="cellIs" dxfId="154" priority="8" operator="between" stopIfTrue="1">
      <formula>42552</formula>
      <formula>42736</formula>
    </cfRule>
  </conditionalFormatting>
  <conditionalFormatting sqref="P72">
    <cfRule type="cellIs" dxfId="155" priority="1" operator="between" stopIfTrue="1">
      <formula>-22800</formula>
      <formula>-22436</formula>
    </cfRule>
    <cfRule type="cellIs" dxfId="156" priority="2" operator="equal" stopIfTrue="1">
      <formula>"P"</formula>
    </cfRule>
    <cfRule type="cellIs" dxfId="157" priority="3" operator="between" stopIfTrue="1">
      <formula>-23166</formula>
      <formula>-22801</formula>
    </cfRule>
    <cfRule type="cellIs" dxfId="158" priority="4" operator="between" stopIfTrue="1">
      <formula>-23166</formula>
      <formula>-22801</formula>
    </cfRule>
  </conditionalFormatting>
  <conditionalFormatting sqref="N76 N78">
    <cfRule type="cellIs" dxfId="159" priority="1" operator="equal" stopIfTrue="1">
      <formula>"Flagship"</formula>
    </cfRule>
    <cfRule type="cellIs" dxfId="160" priority="2" operator="greaterThan" stopIfTrue="1">
      <formula>42370</formula>
    </cfRule>
    <cfRule type="cellIs" dxfId="161" priority="3" operator="greaterThan" stopIfTrue="1">
      <formula>42370</formula>
    </cfRule>
    <cfRule type="cellIs" dxfId="162" priority="4" operator="between" stopIfTrue="1">
      <formula>42370</formula>
      <formula>42736</formula>
    </cfRule>
    <cfRule type="cellIs" dxfId="163" priority="5" operator="between" stopIfTrue="1">
      <formula>42552</formula>
      <formula>42736</formula>
    </cfRule>
  </conditionalFormatting>
  <conditionalFormatting sqref="O83">
    <cfRule type="cellIs" dxfId="164" priority="1" operator="between" stopIfTrue="1">
      <formula>42736</formula>
      <formula>43100</formula>
    </cfRule>
    <cfRule type="cellIs" dxfId="165" priority="2" operator="between" stopIfTrue="1">
      <formula>42370</formula>
      <formula>42735</formula>
    </cfRule>
    <cfRule type="cellIs" dxfId="166" priority="3" operator="between" stopIfTrue="1">
      <formula>42370</formula>
      <formula>42735</formula>
    </cfRule>
    <cfRule type="cellIs" dxfId="167" priority="4" operator="between" stopIfTrue="1">
      <formula>42370</formula>
      <formula>42735</formula>
    </cfRule>
    <cfRule type="cellIs" dxfId="168" priority="5" operator="between" stopIfTrue="1">
      <formula>42370</formula>
      <formula>42735</formula>
    </cfRule>
  </conditionalFormatting>
  <conditionalFormatting sqref="P83">
    <cfRule type="cellIs" dxfId="169" priority="1" operator="between" stopIfTrue="1">
      <formula>-22800</formula>
      <formula>-22436</formula>
    </cfRule>
    <cfRule type="cellIs" dxfId="170" priority="2" operator="between" stopIfTrue="1">
      <formula>-23166</formula>
      <formula>-22801</formula>
    </cfRule>
    <cfRule type="cellIs" dxfId="171" priority="3" operator="between" stopIfTrue="1">
      <formula>-23166</formula>
      <formula>-22801</formula>
    </cfRule>
    <cfRule type="cellIs" dxfId="172" priority="4" operator="between" stopIfTrue="1">
      <formula>-23166</formula>
      <formula>-22801</formula>
    </cfRule>
    <cfRule type="cellIs" dxfId="173" priority="5" operator="between" stopIfTrue="1">
      <formula>-23166</formula>
      <formula>-22801</formula>
    </cfRule>
  </conditionalFormatting>
  <conditionalFormatting sqref="O84:P84 P86:P90 O91:P91">
    <cfRule type="cellIs" dxfId="174" priority="1" operator="between" stopIfTrue="1">
      <formula>-22800</formula>
      <formula>-22436</formula>
    </cfRule>
    <cfRule type="cellIs" dxfId="175" priority="2" operator="between" stopIfTrue="1">
      <formula>-23166</formula>
      <formula>-22801</formula>
    </cfRule>
    <cfRule type="cellIs" dxfId="176" priority="3" operator="between" stopIfTrue="1">
      <formula>-23166</formula>
      <formula>-22801</formula>
    </cfRule>
    <cfRule type="cellIs" dxfId="177" priority="4" operator="between" stopIfTrue="1">
      <formula>-23166</formula>
      <formula>-22801</formula>
    </cfRule>
  </conditionalFormatting>
  <conditionalFormatting sqref="O85">
    <cfRule type="cellIs" dxfId="178" priority="1" operator="between" stopIfTrue="1">
      <formula>-22800</formula>
      <formula>-22436</formula>
    </cfRule>
    <cfRule type="cellIs" dxfId="179" priority="2" operator="between" stopIfTrue="1">
      <formula>-23166</formula>
      <formula>-22801</formula>
    </cfRule>
    <cfRule type="cellIs" dxfId="180" priority="3" operator="between" stopIfTrue="1">
      <formula>-23166</formula>
      <formula>-22801</formula>
    </cfRule>
    <cfRule type="cellIs" dxfId="181" priority="4" operator="between" stopIfTrue="1">
      <formula>-23166</formula>
      <formula>-22801</formula>
    </cfRule>
    <cfRule type="cellIs" dxfId="182" priority="5" operator="between" stopIfTrue="1">
      <formula>-22800</formula>
      <formula>-22436</formula>
    </cfRule>
    <cfRule type="cellIs" dxfId="183" priority="6" operator="between" stopIfTrue="1">
      <formula>-23166</formula>
      <formula>-22801</formula>
    </cfRule>
    <cfRule type="cellIs" dxfId="184" priority="7" operator="between" stopIfTrue="1">
      <formula>-23166</formula>
      <formula>-22801</formula>
    </cfRule>
    <cfRule type="cellIs" dxfId="185" priority="8" operator="equal" stopIfTrue="1">
      <formula>"P/U"</formula>
    </cfRule>
  </conditionalFormatting>
  <conditionalFormatting sqref="P85 O90">
    <cfRule type="cellIs" dxfId="186" priority="1" operator="between" stopIfTrue="1">
      <formula>-22800</formula>
      <formula>-22436</formula>
    </cfRule>
    <cfRule type="cellIs" dxfId="187" priority="2" operator="between" stopIfTrue="1">
      <formula>-23166</formula>
      <formula>-22801</formula>
    </cfRule>
    <cfRule type="cellIs" dxfId="188" priority="3" operator="between" stopIfTrue="1">
      <formula>-23166</formula>
      <formula>-22801</formula>
    </cfRule>
    <cfRule type="cellIs" dxfId="189" priority="4" operator="between" stopIfTrue="1">
      <formula>-23166</formula>
      <formula>-22801</formula>
    </cfRule>
    <cfRule type="cellIs" dxfId="190" priority="5" operator="equal" stopIfTrue="1">
      <formula>"P/U"</formula>
    </cfRule>
  </conditionalFormatting>
  <conditionalFormatting sqref="O86">
    <cfRule type="cellIs" dxfId="191" priority="1" operator="between" stopIfTrue="1">
      <formula>-22800</formula>
      <formula>-22436</formula>
    </cfRule>
    <cfRule type="cellIs" dxfId="192" priority="2" operator="between" stopIfTrue="1">
      <formula>-23166</formula>
      <formula>-22801</formula>
    </cfRule>
    <cfRule type="cellIs" dxfId="193" priority="3" operator="between" stopIfTrue="1">
      <formula>-23166</formula>
      <formula>-22801</formula>
    </cfRule>
    <cfRule type="cellIs" dxfId="194" priority="4" operator="between" stopIfTrue="1">
      <formula>-23166</formula>
      <formula>-22801</formula>
    </cfRule>
    <cfRule type="cellIs" dxfId="195" priority="5" operator="between" stopIfTrue="1">
      <formula>-22800</formula>
      <formula>-22436</formula>
    </cfRule>
    <cfRule type="cellIs" dxfId="196" priority="6" operator="between" stopIfTrue="1">
      <formula>-23166</formula>
      <formula>-22801</formula>
    </cfRule>
    <cfRule type="cellIs" dxfId="197" priority="7" operator="between" stopIfTrue="1">
      <formula>-23166</formula>
      <formula>-22801</formula>
    </cfRule>
  </conditionalFormatting>
  <conditionalFormatting sqref="O87:O89">
    <cfRule type="cellIs" dxfId="198" priority="1" operator="between" stopIfTrue="1">
      <formula>42736</formula>
      <formula>43100</formula>
    </cfRule>
    <cfRule type="cellIs" dxfId="199" priority="2" operator="between" stopIfTrue="1">
      <formula>42370</formula>
      <formula>42735</formula>
    </cfRule>
    <cfRule type="cellIs" dxfId="200" priority="3" operator="between" stopIfTrue="1">
      <formula>42370</formula>
      <formula>42735</formula>
    </cfRule>
    <cfRule type="cellIs" dxfId="201" priority="4" operator="between" stopIfTrue="1">
      <formula>42370</formula>
      <formula>42735</formula>
    </cfRule>
    <cfRule type="cellIs" dxfId="202" priority="5" operator="between" stopIfTrue="1">
      <formula>42736</formula>
      <formula>43100</formula>
    </cfRule>
    <cfRule type="cellIs" dxfId="203" priority="6" operator="between" stopIfTrue="1">
      <formula>42370</formula>
      <formula>42735</formula>
    </cfRule>
    <cfRule type="cellIs" dxfId="204" priority="7" operator="between" stopIfTrue="1">
      <formula>42370</formula>
      <formula>42735</formula>
    </cfRule>
  </conditionalFormatting>
  <conditionalFormatting sqref="O92:P92 O109:P109 O128:P128 O166:P166">
    <cfRule type="cellIs" dxfId="205" priority="1" operator="between" stopIfTrue="1">
      <formula>-22800</formula>
      <formula>-22436</formula>
    </cfRule>
    <cfRule type="cellIs" dxfId="206" priority="2" operator="between" stopIfTrue="1">
      <formula>-23166</formula>
      <formula>-22801</formula>
    </cfRule>
    <cfRule type="cellIs" dxfId="207" priority="3" operator="between" stopIfTrue="1">
      <formula>-22800</formula>
      <formula>-22436</formula>
    </cfRule>
    <cfRule type="cellIs" dxfId="208" priority="4" operator="between" stopIfTrue="1">
      <formula>-23166</formula>
      <formula>-22801</formula>
    </cfRule>
    <cfRule type="cellIs" dxfId="209" priority="5" operator="between" stopIfTrue="1">
      <formula>-23166</formula>
      <formula>-22801</formula>
    </cfRule>
  </conditionalFormatting>
  <conditionalFormatting sqref="O93:O106 O110:O113 O115:O120 O129:O137 O139:O147 O167:O170 O172:O176">
    <cfRule type="cellIs" dxfId="210" priority="1" operator="between" stopIfTrue="1">
      <formula>42736</formula>
      <formula>43100</formula>
    </cfRule>
    <cfRule type="cellIs" dxfId="211" priority="2" operator="between" stopIfTrue="1">
      <formula>42370</formula>
      <formula>42735</formula>
    </cfRule>
  </conditionalFormatting>
  <conditionalFormatting sqref="P93:P106 O107:P108 P110:P113 O114:P114 P115:P120 O121:P127 P129:P137 O138:P138 P139:P147 O148:P165 P167:P170 O171:P171 P172:P176 O177:P187">
    <cfRule type="cellIs" dxfId="212" priority="1" operator="between" stopIfTrue="1">
      <formula>-22800</formula>
      <formula>-22436</formula>
    </cfRule>
    <cfRule type="cellIs" dxfId="213" priority="2" operator="between" stopIfTrue="1">
      <formula>-23166</formula>
      <formula>-22801</formula>
    </cfRule>
  </conditionalFormatting>
  <pageMargins left="0.23622" right="0.23622" top="0.314961" bottom="0.314961" header="0.314961" footer="0.314961"/>
  <pageSetup firstPageNumber="1" fitToHeight="1" fitToWidth="1" scale="85" useFirstPageNumber="0" orientation="landscape" pageOrder="downThenOver"/>
  <headerFooter>
    <oddFooter>&amp;C&amp;"Helvetica Neue,Regular"&amp;12&amp;K000000&amp;P</oddFooter>
  </headerFooter>
  <drawing r:id="rId1"/>
  <legacyDrawing r:id="rId2"/>
</worksheet>
</file>

<file path=xl/worksheets/sheet12.xml><?xml version="1.0" encoding="utf-8"?>
<worksheet xmlns:r="http://schemas.openxmlformats.org/officeDocument/2006/relationships" xmlns="http://schemas.openxmlformats.org/spreadsheetml/2006/main">
  <dimension ref="A1:G115"/>
  <sheetViews>
    <sheetView workbookViewId="0" showGridLines="0" defaultGridColor="1"/>
  </sheetViews>
  <sheetFormatPr defaultColWidth="10.8333" defaultRowHeight="15" customHeight="1" outlineLevelRow="0" outlineLevelCol="0"/>
  <cols>
    <col min="1" max="2" width="10.8516" style="1272" customWidth="1"/>
    <col min="3" max="3" width="42.1719" style="1272" customWidth="1"/>
    <col min="4" max="4" width="6.5" style="1272" customWidth="1"/>
    <col min="5" max="5" width="18.8516" style="1272" customWidth="1"/>
    <col min="6" max="6" width="17" style="1272" customWidth="1"/>
    <col min="7" max="7" width="47.5" style="1272" customWidth="1"/>
    <col min="8" max="16384" width="10.8516" style="1272" customWidth="1"/>
  </cols>
  <sheetData>
    <row r="1" ht="20.25" customHeight="1">
      <c r="A1" s="12"/>
      <c r="B1" s="12"/>
      <c r="C1" t="s" s="1273">
        <v>3237</v>
      </c>
      <c r="D1" s="1274"/>
      <c r="E1" s="1274"/>
      <c r="F1" s="1274"/>
      <c r="G1" s="1274"/>
    </row>
    <row r="2" ht="20.25" customHeight="1">
      <c r="A2" s="33"/>
      <c r="B2" s="33"/>
      <c r="C2" s="1275"/>
      <c r="D2" s="1276"/>
      <c r="E2" s="1275"/>
      <c r="F2" s="1275"/>
      <c r="G2" s="1275"/>
    </row>
    <row r="3" ht="26.25" customHeight="1">
      <c r="A3" t="s" s="564">
        <v>1019</v>
      </c>
      <c r="B3" t="s" s="564">
        <v>2163</v>
      </c>
      <c r="C3" t="s" s="564">
        <v>2164</v>
      </c>
      <c r="D3" t="s" s="566">
        <v>1016</v>
      </c>
      <c r="E3" t="s" s="564">
        <v>2165</v>
      </c>
      <c r="F3" t="s" s="564">
        <v>2166</v>
      </c>
      <c r="G3" t="s" s="564">
        <v>3238</v>
      </c>
    </row>
    <row r="4" ht="16.5" customHeight="1">
      <c r="A4" s="1277">
        <v>14458</v>
      </c>
      <c r="B4" s="85"/>
      <c r="C4" t="s" s="1278">
        <v>1031</v>
      </c>
      <c r="D4" s="1279">
        <v>2012</v>
      </c>
      <c r="E4" t="s" s="1278">
        <v>1032</v>
      </c>
      <c r="F4" s="1278"/>
      <c r="G4" t="s" s="1278">
        <v>1033</v>
      </c>
    </row>
    <row r="5" ht="16.5" customHeight="1">
      <c r="A5" s="1277">
        <v>18815</v>
      </c>
      <c r="B5" s="85"/>
      <c r="C5" t="s" s="1278">
        <v>1034</v>
      </c>
      <c r="D5" s="1279">
        <v>2012</v>
      </c>
      <c r="E5" t="s" s="1278">
        <v>1035</v>
      </c>
      <c r="F5" s="1278"/>
      <c r="G5" t="s" s="1278">
        <v>1036</v>
      </c>
    </row>
    <row r="6" ht="16.5" customHeight="1">
      <c r="A6" s="1277">
        <v>14140</v>
      </c>
      <c r="B6" s="85"/>
      <c r="C6" t="s" s="1278">
        <v>1037</v>
      </c>
      <c r="D6" s="1279">
        <v>2012</v>
      </c>
      <c r="E6" t="s" s="1278">
        <v>1038</v>
      </c>
      <c r="F6" s="1278"/>
      <c r="G6" t="s" s="1278">
        <v>1039</v>
      </c>
    </row>
    <row r="7" ht="16.5" customHeight="1">
      <c r="A7" s="1277">
        <v>14602</v>
      </c>
      <c r="B7" s="85"/>
      <c r="C7" t="s" s="1278">
        <v>1040</v>
      </c>
      <c r="D7" s="1279">
        <v>2012</v>
      </c>
      <c r="E7" t="s" s="1278">
        <v>1041</v>
      </c>
      <c r="F7" s="1278"/>
      <c r="G7" t="s" s="1278">
        <v>1042</v>
      </c>
    </row>
    <row r="8" ht="16.5" customHeight="1">
      <c r="A8" s="1277">
        <v>14455</v>
      </c>
      <c r="B8" s="85"/>
      <c r="C8" t="s" s="1278">
        <v>1043</v>
      </c>
      <c r="D8" s="1279">
        <v>2012</v>
      </c>
      <c r="E8" t="s" s="1278">
        <v>1044</v>
      </c>
      <c r="F8" s="1278"/>
      <c r="G8" t="s" s="1278">
        <v>1045</v>
      </c>
    </row>
    <row r="9" ht="16.5" customHeight="1">
      <c r="A9" s="1277">
        <v>16245</v>
      </c>
      <c r="B9" s="85"/>
      <c r="C9" t="s" s="1278">
        <v>1046</v>
      </c>
      <c r="D9" s="1279">
        <v>2012</v>
      </c>
      <c r="E9" t="s" s="1278">
        <v>1047</v>
      </c>
      <c r="F9" s="1278"/>
      <c r="G9" t="s" s="1278">
        <v>1048</v>
      </c>
    </row>
    <row r="10" ht="16.5" customHeight="1">
      <c r="A10" s="1277">
        <v>14394</v>
      </c>
      <c r="B10" s="85"/>
      <c r="C10" t="s" s="1278">
        <v>1049</v>
      </c>
      <c r="D10" s="1279">
        <v>2012</v>
      </c>
      <c r="E10" t="s" s="1278">
        <v>1050</v>
      </c>
      <c r="F10" s="1278"/>
      <c r="G10" s="1278"/>
    </row>
    <row r="11" ht="16.5" customHeight="1">
      <c r="A11" s="1277">
        <v>13882</v>
      </c>
      <c r="B11" s="85"/>
      <c r="C11" t="s" s="1278">
        <v>1051</v>
      </c>
      <c r="D11" s="1279">
        <v>2012</v>
      </c>
      <c r="E11" t="s" s="1278">
        <v>1052</v>
      </c>
      <c r="F11" s="1278"/>
      <c r="G11" t="s" s="1278">
        <v>1053</v>
      </c>
    </row>
    <row r="12" ht="16.5" customHeight="1">
      <c r="A12" s="1277">
        <v>16105</v>
      </c>
      <c r="B12" s="85"/>
      <c r="C12" t="s" s="1278">
        <v>1054</v>
      </c>
      <c r="D12" s="1279">
        <v>2012</v>
      </c>
      <c r="E12" t="s" s="1278">
        <v>1052</v>
      </c>
      <c r="F12" s="1278"/>
      <c r="G12" t="s" s="1278">
        <v>1055</v>
      </c>
    </row>
    <row r="13" ht="16.5" customHeight="1">
      <c r="A13" s="1277">
        <v>19961</v>
      </c>
      <c r="B13" s="85"/>
      <c r="C13" t="s" s="1278">
        <v>1056</v>
      </c>
      <c r="D13" s="1279">
        <v>2012</v>
      </c>
      <c r="E13" t="s" s="1278">
        <v>1052</v>
      </c>
      <c r="F13" s="1278"/>
      <c r="G13" t="s" s="1278">
        <v>1055</v>
      </c>
    </row>
    <row r="14" ht="16.5" customHeight="1">
      <c r="A14" s="1277">
        <v>14116</v>
      </c>
      <c r="B14" s="85"/>
      <c r="C14" t="s" s="1278">
        <v>1058</v>
      </c>
      <c r="D14" t="s" s="1280">
        <v>1057</v>
      </c>
      <c r="E14" t="s" s="1278">
        <v>1059</v>
      </c>
      <c r="F14" s="1278"/>
      <c r="G14" t="s" s="1278">
        <v>1055</v>
      </c>
    </row>
    <row r="15" ht="16.5" customHeight="1">
      <c r="A15" s="1277">
        <v>13870</v>
      </c>
      <c r="B15" s="85"/>
      <c r="C15" t="s" s="1278">
        <v>1060</v>
      </c>
      <c r="D15" s="1279">
        <v>2012</v>
      </c>
      <c r="E15" t="s" s="1278">
        <v>1061</v>
      </c>
      <c r="F15" s="1278"/>
      <c r="G15" t="s" s="1278">
        <v>1055</v>
      </c>
    </row>
    <row r="16" ht="16.5" customHeight="1">
      <c r="A16" s="1277">
        <v>14288</v>
      </c>
      <c r="B16" s="85"/>
      <c r="C16" t="s" s="1278">
        <v>1062</v>
      </c>
      <c r="D16" s="1279">
        <v>2012</v>
      </c>
      <c r="E16" t="s" s="1278">
        <v>1063</v>
      </c>
      <c r="F16" s="1278"/>
      <c r="G16" t="s" s="1278">
        <v>1064</v>
      </c>
    </row>
    <row r="17" ht="17.25" customHeight="1">
      <c r="A17" s="1281">
        <v>16530</v>
      </c>
      <c r="B17" s="1068"/>
      <c r="C17" t="s" s="1282">
        <v>1065</v>
      </c>
      <c r="D17" s="1283">
        <v>2012</v>
      </c>
      <c r="E17" t="s" s="1282">
        <v>1063</v>
      </c>
      <c r="F17" s="1282"/>
      <c r="G17" t="s" s="1282">
        <v>1055</v>
      </c>
    </row>
    <row r="18" ht="17.25" customHeight="1">
      <c r="A18" s="1284">
        <v>14457</v>
      </c>
      <c r="B18" s="1079"/>
      <c r="C18" t="s" s="1285">
        <v>1092</v>
      </c>
      <c r="D18" s="1286">
        <v>2013</v>
      </c>
      <c r="E18" t="s" s="1285">
        <v>1093</v>
      </c>
      <c r="F18" s="1285"/>
      <c r="G18" t="s" s="1285">
        <v>1094</v>
      </c>
    </row>
    <row r="19" ht="16.5" customHeight="1">
      <c r="A19" s="1277">
        <v>13706</v>
      </c>
      <c r="B19" s="85"/>
      <c r="C19" t="s" s="1278">
        <v>1095</v>
      </c>
      <c r="D19" s="1279">
        <v>2013</v>
      </c>
      <c r="E19" t="s" s="1278">
        <v>1096</v>
      </c>
      <c r="F19" s="1278"/>
      <c r="G19" t="s" s="1278">
        <v>1097</v>
      </c>
    </row>
    <row r="20" ht="16.5" customHeight="1">
      <c r="A20" s="1277">
        <v>14461</v>
      </c>
      <c r="B20" s="85"/>
      <c r="C20" t="s" s="1278">
        <v>1098</v>
      </c>
      <c r="D20" s="1279">
        <v>2013</v>
      </c>
      <c r="E20" t="s" s="1278">
        <v>1096</v>
      </c>
      <c r="F20" s="1278"/>
      <c r="G20" t="s" s="1278">
        <v>1055</v>
      </c>
    </row>
    <row r="21" ht="16.5" customHeight="1">
      <c r="A21" s="1277">
        <v>14323</v>
      </c>
      <c r="B21" s="85"/>
      <c r="C21" t="s" s="1278">
        <v>1099</v>
      </c>
      <c r="D21" s="1279">
        <v>2013</v>
      </c>
      <c r="E21" t="s" s="1278">
        <v>1100</v>
      </c>
      <c r="F21" s="1278"/>
      <c r="G21" t="s" s="1278">
        <v>1055</v>
      </c>
    </row>
    <row r="22" ht="16.5" customHeight="1">
      <c r="A22" s="1277">
        <v>14380</v>
      </c>
      <c r="B22" s="85"/>
      <c r="C22" t="s" s="1278">
        <v>1101</v>
      </c>
      <c r="D22" s="1279">
        <v>2013</v>
      </c>
      <c r="E22" t="s" s="1278">
        <v>1102</v>
      </c>
      <c r="F22" s="1278"/>
      <c r="G22" t="s" s="1278">
        <v>1103</v>
      </c>
    </row>
    <row r="23" ht="16.5" customHeight="1">
      <c r="A23" s="1277">
        <v>13119</v>
      </c>
      <c r="B23" s="85"/>
      <c r="C23" t="s" s="1278">
        <v>1104</v>
      </c>
      <c r="D23" s="1279">
        <v>2013</v>
      </c>
      <c r="E23" t="s" s="1278">
        <v>1105</v>
      </c>
      <c r="F23" s="1278"/>
      <c r="G23" t="s" s="1278">
        <v>1106</v>
      </c>
    </row>
    <row r="24" ht="16.5" customHeight="1">
      <c r="A24" s="1277">
        <v>14465</v>
      </c>
      <c r="B24" s="85"/>
      <c r="C24" t="s" s="1278">
        <v>1107</v>
      </c>
      <c r="D24" s="1279">
        <v>2013</v>
      </c>
      <c r="E24" t="s" s="1278">
        <v>1061</v>
      </c>
      <c r="F24" s="1278"/>
      <c r="G24" t="s" s="1278">
        <v>1108</v>
      </c>
    </row>
    <row r="25" ht="17.25" customHeight="1">
      <c r="A25" s="1287">
        <v>14391</v>
      </c>
      <c r="B25" s="1068"/>
      <c r="C25" t="s" s="1282">
        <v>1109</v>
      </c>
      <c r="D25" s="1283">
        <v>2013</v>
      </c>
      <c r="E25" t="s" s="1282">
        <v>1061</v>
      </c>
      <c r="F25" s="1282"/>
      <c r="G25" t="s" s="1282">
        <v>1110</v>
      </c>
    </row>
    <row r="26" ht="17.25" customHeight="1">
      <c r="A26" s="1284">
        <v>14193</v>
      </c>
      <c r="B26" s="1079"/>
      <c r="C26" t="s" s="1285">
        <v>1133</v>
      </c>
      <c r="D26" s="1286">
        <v>2014</v>
      </c>
      <c r="E26" t="s" s="1285">
        <v>1134</v>
      </c>
      <c r="F26" s="1285"/>
      <c r="G26" t="s" s="1285">
        <v>1055</v>
      </c>
    </row>
    <row r="27" ht="16.5" customHeight="1">
      <c r="A27" s="1277">
        <v>19959</v>
      </c>
      <c r="B27" s="85"/>
      <c r="C27" t="s" s="1278">
        <v>1135</v>
      </c>
      <c r="D27" s="1279">
        <v>2014</v>
      </c>
      <c r="E27" t="s" s="1278">
        <v>1136</v>
      </c>
      <c r="F27" s="1278"/>
      <c r="G27" t="s" s="1278">
        <v>1055</v>
      </c>
    </row>
    <row r="28" ht="17.25" customHeight="1">
      <c r="A28" s="1287">
        <v>14394</v>
      </c>
      <c r="B28" s="1068"/>
      <c r="C28" t="s" s="1282">
        <v>1049</v>
      </c>
      <c r="D28" s="1283">
        <v>2014</v>
      </c>
      <c r="E28" t="s" s="1282">
        <v>1044</v>
      </c>
      <c r="F28" s="1282"/>
      <c r="G28" t="s" s="1282">
        <v>1055</v>
      </c>
    </row>
    <row r="29" ht="17.25" customHeight="1">
      <c r="A29" s="1284">
        <v>19909</v>
      </c>
      <c r="B29" s="1079"/>
      <c r="C29" t="s" s="1285">
        <v>1183</v>
      </c>
      <c r="D29" s="1286">
        <v>2015</v>
      </c>
      <c r="E29" t="s" s="1285">
        <v>2095</v>
      </c>
      <c r="F29" t="s" s="1285">
        <v>1184</v>
      </c>
      <c r="G29" t="s" s="1285">
        <v>1055</v>
      </c>
    </row>
    <row r="30" ht="16.5" customHeight="1">
      <c r="A30" s="1277">
        <v>13706</v>
      </c>
      <c r="B30" s="85"/>
      <c r="C30" t="s" s="1278">
        <v>1185</v>
      </c>
      <c r="D30" s="1279">
        <v>2015</v>
      </c>
      <c r="E30" t="s" s="1278">
        <v>2095</v>
      </c>
      <c r="F30" t="s" s="1278">
        <v>1186</v>
      </c>
      <c r="G30" t="s" s="1278">
        <v>1055</v>
      </c>
    </row>
    <row r="31" ht="16.5" customHeight="1">
      <c r="A31" s="1277">
        <v>13707</v>
      </c>
      <c r="B31" s="85"/>
      <c r="C31" t="s" s="1278">
        <v>1188</v>
      </c>
      <c r="D31" t="s" s="1280">
        <v>1187</v>
      </c>
      <c r="E31" t="s" s="1278">
        <v>1035</v>
      </c>
      <c r="F31" t="s" s="1278">
        <v>1189</v>
      </c>
      <c r="G31" t="s" s="1278">
        <v>1190</v>
      </c>
    </row>
    <row r="32" ht="17.25" customHeight="1">
      <c r="A32" s="1287">
        <v>14380</v>
      </c>
      <c r="B32" s="1068"/>
      <c r="C32" t="s" s="1282">
        <v>1191</v>
      </c>
      <c r="D32" t="s" s="1288">
        <v>1187</v>
      </c>
      <c r="E32" t="s" s="1282">
        <v>3239</v>
      </c>
      <c r="F32" t="s" s="1282">
        <v>1192</v>
      </c>
      <c r="G32" t="s" s="1282">
        <v>1193</v>
      </c>
    </row>
    <row r="33" ht="17.25" customHeight="1">
      <c r="A33" s="1284">
        <v>18815</v>
      </c>
      <c r="B33" s="1079"/>
      <c r="C33" t="s" s="1285">
        <v>1034</v>
      </c>
      <c r="D33" s="1286">
        <v>2016</v>
      </c>
      <c r="E33" t="s" s="1285">
        <v>2095</v>
      </c>
      <c r="F33" t="s" s="1285">
        <v>1239</v>
      </c>
      <c r="G33" t="s" s="1285">
        <v>1190</v>
      </c>
    </row>
    <row r="34" ht="16.5" customHeight="1">
      <c r="A34" s="1277">
        <v>15574</v>
      </c>
      <c r="B34" s="85"/>
      <c r="C34" t="s" s="68">
        <v>1240</v>
      </c>
      <c r="D34" s="1279">
        <v>2016</v>
      </c>
      <c r="E34" t="s" s="68">
        <v>3240</v>
      </c>
      <c r="F34" s="1289">
        <v>42527</v>
      </c>
      <c r="G34" t="s" s="119">
        <v>1241</v>
      </c>
    </row>
    <row r="35" ht="16.5" customHeight="1">
      <c r="A35" s="1277">
        <v>16103</v>
      </c>
      <c r="B35" s="85"/>
      <c r="C35" t="s" s="1278">
        <v>1243</v>
      </c>
      <c r="D35" t="s" s="1280">
        <v>1242</v>
      </c>
      <c r="E35" t="s" s="1278">
        <v>2097</v>
      </c>
      <c r="F35" t="s" s="1278">
        <v>1244</v>
      </c>
      <c r="G35" t="s" s="1278">
        <v>1245</v>
      </c>
    </row>
    <row r="36" ht="16.5" customHeight="1">
      <c r="A36" s="1277">
        <v>16647</v>
      </c>
      <c r="B36" s="85"/>
      <c r="C36" t="s" s="1278">
        <v>1246</v>
      </c>
      <c r="D36" t="s" s="1280">
        <v>1242</v>
      </c>
      <c r="E36" t="s" s="1278">
        <v>2097</v>
      </c>
      <c r="F36" t="s" s="1278">
        <v>1247</v>
      </c>
      <c r="G36" t="s" s="1278">
        <v>1245</v>
      </c>
    </row>
    <row r="37" ht="16.5" customHeight="1">
      <c r="A37" s="1277">
        <v>16979</v>
      </c>
      <c r="B37" s="85"/>
      <c r="C37" t="s" s="1278">
        <v>1248</v>
      </c>
      <c r="D37" t="s" s="1280">
        <v>1242</v>
      </c>
      <c r="E37" t="s" s="1278">
        <v>2098</v>
      </c>
      <c r="F37" t="s" s="1278">
        <v>1249</v>
      </c>
      <c r="G37" t="s" s="1278">
        <v>1250</v>
      </c>
    </row>
    <row r="38" ht="16.5" customHeight="1">
      <c r="A38" s="1277">
        <v>14458</v>
      </c>
      <c r="B38" s="85"/>
      <c r="C38" t="s" s="1278">
        <v>1251</v>
      </c>
      <c r="D38" t="s" s="1280">
        <v>1242</v>
      </c>
      <c r="E38" t="s" s="1278">
        <v>1052</v>
      </c>
      <c r="F38" t="s" s="1278">
        <v>1252</v>
      </c>
      <c r="G38" t="s" s="1278">
        <v>1028</v>
      </c>
    </row>
    <row r="39" ht="17.25" customHeight="1">
      <c r="A39" s="1287">
        <v>14455</v>
      </c>
      <c r="B39" s="1068"/>
      <c r="C39" t="s" s="1290">
        <v>1253</v>
      </c>
      <c r="D39" s="1291">
        <v>2016</v>
      </c>
      <c r="E39" t="s" s="1290">
        <v>1061</v>
      </c>
      <c r="F39" t="s" s="1290">
        <v>1254</v>
      </c>
      <c r="G39" t="s" s="1290">
        <v>1028</v>
      </c>
    </row>
    <row r="40" ht="17.25" customHeight="1">
      <c r="A40" s="1284">
        <v>16995</v>
      </c>
      <c r="B40" s="1079"/>
      <c r="C40" t="s" s="71">
        <v>1313</v>
      </c>
      <c r="D40" s="1292">
        <v>2017</v>
      </c>
      <c r="E40" t="s" s="71">
        <v>1096</v>
      </c>
      <c r="F40" t="s" s="71">
        <v>1314</v>
      </c>
      <c r="G40" t="s" s="71">
        <v>1315</v>
      </c>
    </row>
    <row r="41" ht="16.5" customHeight="1">
      <c r="A41" s="1277">
        <v>16983</v>
      </c>
      <c r="B41" s="85"/>
      <c r="C41" t="s" s="68">
        <v>1316</v>
      </c>
      <c r="D41" s="1293">
        <v>2017</v>
      </c>
      <c r="E41" t="s" s="68">
        <v>1096</v>
      </c>
      <c r="F41" t="s" s="68">
        <v>1317</v>
      </c>
      <c r="G41" t="s" s="68">
        <v>1318</v>
      </c>
    </row>
    <row r="42" ht="16.5" customHeight="1">
      <c r="A42" s="1277">
        <v>16988</v>
      </c>
      <c r="B42" s="85"/>
      <c r="C42" t="s" s="68">
        <v>1319</v>
      </c>
      <c r="D42" s="1293">
        <v>2017</v>
      </c>
      <c r="E42" t="s" s="68">
        <v>1044</v>
      </c>
      <c r="F42" t="s" s="68">
        <v>1320</v>
      </c>
      <c r="G42" t="s" s="68">
        <v>1321</v>
      </c>
    </row>
    <row r="43" ht="16.5" customHeight="1">
      <c r="A43" s="1277">
        <v>14288</v>
      </c>
      <c r="B43" s="85"/>
      <c r="C43" t="s" s="68">
        <v>1062</v>
      </c>
      <c r="D43" s="1293">
        <v>2017</v>
      </c>
      <c r="E43" t="s" s="68">
        <v>2097</v>
      </c>
      <c r="F43" t="s" s="68">
        <v>1322</v>
      </c>
      <c r="G43" t="s" s="68">
        <v>1028</v>
      </c>
    </row>
    <row r="44" ht="15.75" customHeight="1">
      <c r="A44" s="1068"/>
      <c r="B44" s="1068"/>
      <c r="C44" s="1068"/>
      <c r="D44" s="1294"/>
      <c r="E44" s="1295"/>
      <c r="F44" s="1295"/>
      <c r="G44" s="1295"/>
    </row>
    <row r="45" ht="17.25" customHeight="1">
      <c r="A45" s="1284">
        <v>10070</v>
      </c>
      <c r="B45" s="1284">
        <v>14224</v>
      </c>
      <c r="C45" t="s" s="1078">
        <v>3241</v>
      </c>
      <c r="D45" s="1292">
        <v>2018</v>
      </c>
      <c r="E45" t="s" s="71">
        <v>3242</v>
      </c>
      <c r="F45" t="s" s="71">
        <v>1377</v>
      </c>
      <c r="G45" t="s" s="71">
        <v>1028</v>
      </c>
    </row>
    <row r="46" ht="16.5" customHeight="1">
      <c r="A46" s="1277">
        <v>10071</v>
      </c>
      <c r="B46" s="1277">
        <v>14237</v>
      </c>
      <c r="C46" t="s" s="767">
        <v>3243</v>
      </c>
      <c r="D46" s="1293">
        <v>2018</v>
      </c>
      <c r="E46" t="s" s="68">
        <v>3244</v>
      </c>
      <c r="F46" t="s" s="68">
        <v>1379</v>
      </c>
      <c r="G46" t="s" s="68">
        <v>1380</v>
      </c>
    </row>
    <row r="47" ht="16.5" customHeight="1">
      <c r="A47" s="1277">
        <v>10092</v>
      </c>
      <c r="B47" s="1277">
        <v>16646</v>
      </c>
      <c r="C47" t="s" s="767">
        <v>3245</v>
      </c>
      <c r="D47" s="1293">
        <v>2018</v>
      </c>
      <c r="E47" t="s" s="68">
        <v>3246</v>
      </c>
      <c r="F47" t="s" s="68">
        <v>1381</v>
      </c>
      <c r="G47" t="s" s="68">
        <v>1382</v>
      </c>
    </row>
    <row r="48" ht="16.5" customHeight="1">
      <c r="A48" s="1277">
        <v>10048</v>
      </c>
      <c r="B48" s="1277">
        <v>14175</v>
      </c>
      <c r="C48" t="s" s="767">
        <v>3247</v>
      </c>
      <c r="D48" s="1293">
        <v>2018</v>
      </c>
      <c r="E48" t="s" s="68">
        <v>3248</v>
      </c>
      <c r="F48" t="s" s="68">
        <v>1384</v>
      </c>
      <c r="G48" t="s" s="68">
        <v>1385</v>
      </c>
    </row>
    <row r="49" ht="16.5" customHeight="1">
      <c r="A49" s="1277">
        <v>10049</v>
      </c>
      <c r="B49" s="1277">
        <v>14182</v>
      </c>
      <c r="C49" t="s" s="767">
        <v>3249</v>
      </c>
      <c r="D49" s="1293">
        <v>2018</v>
      </c>
      <c r="E49" t="s" s="68">
        <v>3250</v>
      </c>
      <c r="F49" t="s" s="68">
        <v>1386</v>
      </c>
      <c r="G49" t="s" s="68">
        <v>1385</v>
      </c>
    </row>
    <row r="50" ht="16.5" customHeight="1">
      <c r="A50" s="1277">
        <v>10016</v>
      </c>
      <c r="B50" s="1277">
        <v>14423</v>
      </c>
      <c r="C50" t="s" s="767">
        <v>3251</v>
      </c>
      <c r="D50" s="1293">
        <v>2018</v>
      </c>
      <c r="E50" t="s" s="68">
        <v>3252</v>
      </c>
      <c r="F50" t="s" s="68">
        <v>1387</v>
      </c>
      <c r="G50" t="s" s="1296">
        <v>1388</v>
      </c>
    </row>
    <row r="51" ht="16.5" customHeight="1">
      <c r="A51" s="1277">
        <v>10113</v>
      </c>
      <c r="B51" s="1277">
        <v>16982</v>
      </c>
      <c r="C51" t="s" s="767">
        <v>3253</v>
      </c>
      <c r="D51" s="1293">
        <v>2018</v>
      </c>
      <c r="E51" t="s" s="68">
        <v>3254</v>
      </c>
      <c r="F51" t="s" s="68">
        <v>1389</v>
      </c>
      <c r="G51" t="s" s="68">
        <v>1028</v>
      </c>
    </row>
    <row r="52" ht="16.5" customHeight="1">
      <c r="A52" s="1277">
        <v>10105</v>
      </c>
      <c r="B52" s="1277">
        <v>16970</v>
      </c>
      <c r="C52" t="s" s="767">
        <v>3255</v>
      </c>
      <c r="D52" s="1293">
        <v>2018</v>
      </c>
      <c r="E52" t="s" s="68">
        <v>3254</v>
      </c>
      <c r="F52" t="s" s="68">
        <v>1393</v>
      </c>
      <c r="G52" t="s" s="68">
        <v>1028</v>
      </c>
    </row>
    <row r="53" ht="16.5" customHeight="1">
      <c r="A53" s="1277">
        <v>10010</v>
      </c>
      <c r="B53" s="1277">
        <v>14287</v>
      </c>
      <c r="C53" t="s" s="767">
        <v>3256</v>
      </c>
      <c r="D53" s="1293">
        <v>2018</v>
      </c>
      <c r="E53" t="s" s="68">
        <v>3257</v>
      </c>
      <c r="F53" t="s" s="68">
        <v>1394</v>
      </c>
      <c r="G53" t="s" s="68">
        <v>1395</v>
      </c>
    </row>
    <row r="54" ht="16.5" customHeight="1">
      <c r="A54" s="1277">
        <v>10107</v>
      </c>
      <c r="B54" s="1277">
        <v>16975</v>
      </c>
      <c r="C54" t="s" s="767">
        <v>3258</v>
      </c>
      <c r="D54" s="1293">
        <v>2018</v>
      </c>
      <c r="E54" t="s" s="68">
        <v>1061</v>
      </c>
      <c r="F54" t="s" s="68">
        <v>1396</v>
      </c>
      <c r="G54" t="s" s="68">
        <v>1395</v>
      </c>
    </row>
    <row r="55" ht="17.25" customHeight="1">
      <c r="A55" s="1068"/>
      <c r="B55" s="1068"/>
      <c r="C55" s="1068"/>
      <c r="D55" s="1297"/>
      <c r="E55" s="1298"/>
      <c r="F55" s="1298"/>
      <c r="G55" s="1298"/>
    </row>
    <row r="56" ht="17.25" customHeight="1">
      <c r="A56" s="1284">
        <v>10037</v>
      </c>
      <c r="B56" s="1284">
        <f>VLOOKUP(A56,'Übersicht'!B8:I127,2,FALSE)</f>
        <v>16614</v>
      </c>
      <c r="C56" t="s" s="71">
        <v>3259</v>
      </c>
      <c r="D56" s="1292">
        <v>2019</v>
      </c>
      <c r="E56" t="s" s="71">
        <v>1136</v>
      </c>
      <c r="F56" t="s" s="71">
        <v>1456</v>
      </c>
      <c r="G56" t="s" s="71">
        <v>1028</v>
      </c>
    </row>
    <row r="57" ht="16.5" customHeight="1">
      <c r="A57" s="1277">
        <v>10092</v>
      </c>
      <c r="B57" s="1277">
        <f>VLOOKUP(A57,'Übersicht'!B9:I127,2,FALSE)</f>
        <v>16646</v>
      </c>
      <c r="C57" t="s" s="68">
        <v>3260</v>
      </c>
      <c r="D57" s="1293">
        <v>2019</v>
      </c>
      <c r="E57" t="s" s="68">
        <v>2096</v>
      </c>
      <c r="F57" t="s" s="68">
        <v>1457</v>
      </c>
      <c r="G57" t="s" s="68">
        <v>3261</v>
      </c>
    </row>
    <row r="58" ht="16.5" customHeight="1">
      <c r="A58" s="1277">
        <v>10091</v>
      </c>
      <c r="B58" s="1277">
        <f>VLOOKUP(A58,'Übersicht'!B10:I127,2,FALSE)</f>
        <v>16634</v>
      </c>
      <c r="C58" t="s" s="68">
        <v>1459</v>
      </c>
      <c r="D58" s="1293">
        <v>2019</v>
      </c>
      <c r="E58" t="s" s="68">
        <v>1096</v>
      </c>
      <c r="F58" t="s" s="68">
        <v>1460</v>
      </c>
      <c r="G58" t="s" s="68">
        <v>1461</v>
      </c>
    </row>
    <row r="59" ht="16.5" customHeight="1">
      <c r="A59" s="1277">
        <v>10009</v>
      </c>
      <c r="B59" s="1277">
        <v>14231</v>
      </c>
      <c r="C59" t="s" s="68">
        <v>1462</v>
      </c>
      <c r="D59" s="1293">
        <v>2019</v>
      </c>
      <c r="E59" t="s" s="68">
        <v>1102</v>
      </c>
      <c r="F59" t="s" s="68">
        <v>1463</v>
      </c>
      <c r="G59" t="s" s="68">
        <v>1464</v>
      </c>
    </row>
    <row r="60" ht="16.5" customHeight="1">
      <c r="A60" s="1277">
        <v>10063</v>
      </c>
      <c r="B60" s="1277">
        <v>13850</v>
      </c>
      <c r="C60" t="s" s="68">
        <v>1465</v>
      </c>
      <c r="D60" s="1293">
        <v>2019</v>
      </c>
      <c r="E60" t="s" s="68">
        <v>1096</v>
      </c>
      <c r="F60" s="1289">
        <v>43635</v>
      </c>
      <c r="G60" t="s" s="68">
        <v>1466</v>
      </c>
    </row>
    <row r="61" ht="16.5" customHeight="1">
      <c r="A61" s="1277">
        <v>10030</v>
      </c>
      <c r="B61" s="1277">
        <v>15510</v>
      </c>
      <c r="C61" t="s" s="68">
        <v>3262</v>
      </c>
      <c r="D61" s="1293">
        <v>2019</v>
      </c>
      <c r="E61" t="s" s="68">
        <v>1102</v>
      </c>
      <c r="F61" t="s" s="68">
        <v>1469</v>
      </c>
      <c r="G61" t="s" s="68">
        <v>1470</v>
      </c>
    </row>
    <row r="62" ht="16.5" customHeight="1">
      <c r="A62" s="1277">
        <v>10018</v>
      </c>
      <c r="B62" s="1277">
        <v>14435</v>
      </c>
      <c r="C62" t="s" s="68">
        <v>3263</v>
      </c>
      <c r="D62" s="1293">
        <v>2019</v>
      </c>
      <c r="E62" t="s" s="68">
        <v>2098</v>
      </c>
      <c r="F62" t="s" s="68">
        <v>1473</v>
      </c>
      <c r="G62" t="s" s="68">
        <v>1474</v>
      </c>
    </row>
    <row r="63" ht="16.5" customHeight="1">
      <c r="A63" s="1277">
        <v>10022</v>
      </c>
      <c r="B63" s="1277">
        <v>14456</v>
      </c>
      <c r="C63" t="s" s="68">
        <v>2215</v>
      </c>
      <c r="D63" s="1293">
        <v>2019</v>
      </c>
      <c r="E63" t="s" s="68">
        <v>3264</v>
      </c>
      <c r="F63" t="s" s="68">
        <v>1475</v>
      </c>
      <c r="G63" t="s" s="68">
        <v>1476</v>
      </c>
    </row>
    <row r="64" ht="16.5" customHeight="1">
      <c r="A64" s="1277">
        <v>10026</v>
      </c>
      <c r="B64" s="1277">
        <v>14480</v>
      </c>
      <c r="C64" t="s" s="68">
        <v>2247</v>
      </c>
      <c r="D64" s="1293">
        <v>2019</v>
      </c>
      <c r="E64" s="84"/>
      <c r="F64" t="s" s="68">
        <v>1479</v>
      </c>
      <c r="G64" t="s" s="68">
        <v>1476</v>
      </c>
    </row>
    <row r="65" ht="16.5" customHeight="1">
      <c r="A65" s="1277">
        <v>10133</v>
      </c>
      <c r="B65" s="1277">
        <v>15909</v>
      </c>
      <c r="C65" t="s" s="68">
        <v>3265</v>
      </c>
      <c r="D65" s="1293">
        <v>2019</v>
      </c>
      <c r="E65" t="s" s="68">
        <v>3266</v>
      </c>
      <c r="F65" t="s" s="68">
        <v>1480</v>
      </c>
      <c r="G65" t="s" s="68">
        <v>1481</v>
      </c>
    </row>
    <row r="66" ht="16.5" customHeight="1">
      <c r="A66" s="1277">
        <v>10038</v>
      </c>
      <c r="B66" s="1277">
        <v>16640</v>
      </c>
      <c r="C66" t="s" s="68">
        <v>3267</v>
      </c>
      <c r="D66" s="1293">
        <v>2019</v>
      </c>
      <c r="E66" t="s" s="68">
        <v>1052</v>
      </c>
      <c r="F66" t="s" s="68">
        <v>1482</v>
      </c>
      <c r="G66" t="s" s="68">
        <v>1483</v>
      </c>
    </row>
    <row r="67" ht="17.25" customHeight="1">
      <c r="A67" s="1068"/>
      <c r="B67" s="1068"/>
      <c r="C67" s="1298"/>
      <c r="D67" s="1297"/>
      <c r="E67" s="1298"/>
      <c r="F67" s="1298"/>
      <c r="G67" s="1298"/>
    </row>
    <row r="68" ht="17.25" customHeight="1">
      <c r="A68" s="1284">
        <v>10133</v>
      </c>
      <c r="B68" s="1284">
        <f>VLOOKUP($A68,'Übersicht'!$B$4:$O$122,2,FALSE)</f>
        <v>15909</v>
      </c>
      <c r="C68" t="s" s="71">
        <f>VLOOKUP($A68,'Übersicht'!$B$4:$O$122,6,FALSE)</f>
        <v>552</v>
      </c>
      <c r="D68" s="1292">
        <v>2020</v>
      </c>
      <c r="E68" t="s" s="71">
        <v>3268</v>
      </c>
      <c r="F68" t="s" s="71">
        <v>1523</v>
      </c>
      <c r="G68" t="s" s="71">
        <v>1524</v>
      </c>
    </row>
    <row r="69" ht="16.5" customHeight="1">
      <c r="A69" s="1277">
        <v>10060</v>
      </c>
      <c r="B69" s="1277">
        <v>16992</v>
      </c>
      <c r="C69" t="s" s="68">
        <v>3269</v>
      </c>
      <c r="D69" s="1293">
        <v>2020</v>
      </c>
      <c r="E69" t="s" s="68">
        <v>3270</v>
      </c>
      <c r="F69" t="s" s="68">
        <v>1526</v>
      </c>
      <c r="G69" t="s" s="68">
        <v>1527</v>
      </c>
    </row>
    <row r="70" ht="16.5" customHeight="1">
      <c r="A70" s="1277">
        <v>10080</v>
      </c>
      <c r="B70" s="1277">
        <v>14457</v>
      </c>
      <c r="C70" t="s" s="68">
        <v>3271</v>
      </c>
      <c r="D70" s="1293">
        <v>2020</v>
      </c>
      <c r="E70" t="s" s="68">
        <v>3270</v>
      </c>
      <c r="F70" t="s" s="68">
        <v>1528</v>
      </c>
      <c r="G70" t="s" s="68">
        <v>1483</v>
      </c>
    </row>
    <row r="71" ht="17.25" customHeight="1">
      <c r="A71" s="1287">
        <v>10012</v>
      </c>
      <c r="B71" s="1287">
        <v>14289</v>
      </c>
      <c r="C71" t="s" s="1290">
        <v>3272</v>
      </c>
      <c r="D71" s="1291">
        <v>2020</v>
      </c>
      <c r="E71" t="s" s="1290">
        <v>3273</v>
      </c>
      <c r="F71" t="s" s="1290">
        <v>1530</v>
      </c>
      <c r="G71" t="s" s="1290">
        <v>1531</v>
      </c>
    </row>
    <row r="72" ht="17.25" customHeight="1">
      <c r="A72" s="1284">
        <v>10172</v>
      </c>
      <c r="B72" s="1284">
        <v>10172</v>
      </c>
      <c r="C72" t="s" s="71">
        <v>3274</v>
      </c>
      <c r="D72" s="1292">
        <v>2021</v>
      </c>
      <c r="E72" t="s" s="71">
        <v>3275</v>
      </c>
      <c r="F72" t="s" s="71">
        <v>1559</v>
      </c>
      <c r="G72" t="s" s="71">
        <v>1028</v>
      </c>
    </row>
    <row r="73" ht="16.5" customHeight="1">
      <c r="A73" s="1277">
        <v>10063</v>
      </c>
      <c r="B73" s="1277">
        <v>13850</v>
      </c>
      <c r="C73" t="s" s="68">
        <v>3276</v>
      </c>
      <c r="D73" s="1293">
        <v>2021</v>
      </c>
      <c r="E73" t="s" s="68">
        <v>1136</v>
      </c>
      <c r="F73" t="s" s="68">
        <v>1560</v>
      </c>
      <c r="G73" t="s" s="68">
        <v>1561</v>
      </c>
    </row>
    <row r="74" ht="16.5" customHeight="1">
      <c r="A74" s="1277">
        <v>10155</v>
      </c>
      <c r="B74" s="1277">
        <v>10155</v>
      </c>
      <c r="C74" t="s" s="68">
        <v>3277</v>
      </c>
      <c r="D74" s="1293">
        <v>2021</v>
      </c>
      <c r="E74" t="s" s="68">
        <v>1136</v>
      </c>
      <c r="F74" t="s" s="68">
        <v>1563</v>
      </c>
      <c r="G74" t="s" s="68">
        <v>1564</v>
      </c>
    </row>
    <row r="75" ht="16.5" customHeight="1">
      <c r="A75" s="1277">
        <v>10176</v>
      </c>
      <c r="B75" s="1277">
        <v>10176</v>
      </c>
      <c r="C75" t="s" s="68">
        <v>3278</v>
      </c>
      <c r="D75" s="1293">
        <v>2021</v>
      </c>
      <c r="E75" t="s" s="68">
        <v>2096</v>
      </c>
      <c r="F75" t="s" s="68">
        <v>1567</v>
      </c>
      <c r="G75" t="s" s="68">
        <v>1568</v>
      </c>
    </row>
    <row r="76" ht="16.5" customHeight="1">
      <c r="A76" s="1277">
        <v>10176</v>
      </c>
      <c r="B76" s="1277">
        <v>10176</v>
      </c>
      <c r="C76" t="s" s="68">
        <v>3278</v>
      </c>
      <c r="D76" s="1293">
        <v>2021</v>
      </c>
      <c r="E76" t="s" s="68">
        <v>2096</v>
      </c>
      <c r="F76" t="s" s="68">
        <v>1569</v>
      </c>
      <c r="G76" t="s" s="68">
        <v>1570</v>
      </c>
    </row>
    <row r="77" ht="16.5" customHeight="1">
      <c r="A77" s="1277">
        <v>10186</v>
      </c>
      <c r="B77" s="1277">
        <v>10186</v>
      </c>
      <c r="C77" t="s" s="68">
        <v>787</v>
      </c>
      <c r="D77" s="1293">
        <v>2021</v>
      </c>
      <c r="E77" t="s" s="68">
        <v>2096</v>
      </c>
      <c r="F77" t="s" s="68">
        <v>1571</v>
      </c>
      <c r="G77" t="s" s="68">
        <v>1572</v>
      </c>
    </row>
    <row r="78" ht="16.5" customHeight="1">
      <c r="A78" s="1277">
        <v>10051</v>
      </c>
      <c r="B78" s="1277">
        <v>14196</v>
      </c>
      <c r="C78" t="s" s="68">
        <v>3279</v>
      </c>
      <c r="D78" s="1293">
        <v>2021</v>
      </c>
      <c r="E78" t="s" s="68">
        <v>1044</v>
      </c>
      <c r="F78" s="1289">
        <v>44398</v>
      </c>
      <c r="G78" t="s" s="68">
        <v>1574</v>
      </c>
    </row>
    <row r="79" ht="16.5" customHeight="1">
      <c r="A79" s="1277">
        <v>10019</v>
      </c>
      <c r="B79" s="1277">
        <v>14448</v>
      </c>
      <c r="C79" t="s" s="68">
        <v>3280</v>
      </c>
      <c r="D79" s="1293">
        <v>2021</v>
      </c>
      <c r="E79" t="s" s="68">
        <v>3281</v>
      </c>
      <c r="F79" t="s" s="68">
        <v>1576</v>
      </c>
      <c r="G79" t="s" s="68">
        <v>1577</v>
      </c>
    </row>
    <row r="80" ht="16.5" customHeight="1">
      <c r="A80" s="1277">
        <v>10019</v>
      </c>
      <c r="B80" s="1277">
        <v>14448</v>
      </c>
      <c r="C80" t="s" s="68">
        <v>3280</v>
      </c>
      <c r="D80" s="1293">
        <v>2021</v>
      </c>
      <c r="E80" t="s" s="68">
        <v>2380</v>
      </c>
      <c r="F80" t="s" s="68">
        <v>1578</v>
      </c>
      <c r="G80" t="s" s="68">
        <v>1579</v>
      </c>
    </row>
    <row r="81" ht="16.5" customHeight="1">
      <c r="A81" s="1277">
        <v>10173</v>
      </c>
      <c r="B81" s="1277">
        <v>10173</v>
      </c>
      <c r="C81" t="s" s="68">
        <v>1580</v>
      </c>
      <c r="D81" s="1293">
        <v>2021</v>
      </c>
      <c r="E81" t="s" s="68">
        <v>2392</v>
      </c>
      <c r="F81" t="s" s="68">
        <v>1581</v>
      </c>
      <c r="G81" t="s" s="68">
        <v>1318</v>
      </c>
    </row>
    <row r="82" ht="16.5" customHeight="1">
      <c r="A82" s="1277">
        <v>10147</v>
      </c>
      <c r="B82" s="1277">
        <v>10147</v>
      </c>
      <c r="C82" t="s" s="68">
        <v>3282</v>
      </c>
      <c r="D82" s="1293">
        <v>2021</v>
      </c>
      <c r="E82" t="s" s="68">
        <v>2392</v>
      </c>
      <c r="F82" s="1289">
        <v>44521</v>
      </c>
      <c r="G82" t="s" s="68">
        <v>1583</v>
      </c>
    </row>
    <row r="83" ht="17.25" customHeight="1">
      <c r="A83" s="1287">
        <v>10179</v>
      </c>
      <c r="B83" s="1287">
        <v>10179</v>
      </c>
      <c r="C83" t="s" s="1290">
        <v>3283</v>
      </c>
      <c r="D83" s="1291">
        <v>2021</v>
      </c>
      <c r="E83" t="s" s="1290">
        <v>2392</v>
      </c>
      <c r="F83" s="1299">
        <v>44510</v>
      </c>
      <c r="G83" t="s" s="1290">
        <v>1584</v>
      </c>
    </row>
    <row r="84" ht="19.5" customHeight="1">
      <c r="A84" s="1300">
        <v>2022</v>
      </c>
      <c r="B84" s="1301"/>
      <c r="C84" s="1302"/>
      <c r="D84" s="1302"/>
      <c r="E84" s="1302"/>
      <c r="F84" s="1302"/>
      <c r="G84" s="1302"/>
    </row>
    <row r="85" ht="16.5" customHeight="1">
      <c r="A85" s="1277">
        <v>10063</v>
      </c>
      <c r="B85" s="1277">
        <v>13850</v>
      </c>
      <c r="C85" t="s" s="767">
        <v>2177</v>
      </c>
      <c r="D85" s="1293">
        <v>2022</v>
      </c>
      <c r="E85" t="s" s="68">
        <v>2095</v>
      </c>
      <c r="F85" t="s" s="68">
        <v>1606</v>
      </c>
      <c r="G85" t="s" s="68">
        <v>1607</v>
      </c>
    </row>
    <row r="86" ht="16.5" customHeight="1">
      <c r="A86" s="1277">
        <v>10195</v>
      </c>
      <c r="B86" s="1277">
        <v>10195</v>
      </c>
      <c r="C86" t="s" s="767">
        <v>3284</v>
      </c>
      <c r="D86" s="1293">
        <v>2022</v>
      </c>
      <c r="E86" t="s" s="68">
        <v>2095</v>
      </c>
      <c r="F86" t="s" s="68">
        <v>1606</v>
      </c>
      <c r="G86" s="84"/>
    </row>
    <row r="87" ht="16.5" customHeight="1">
      <c r="A87" s="1277">
        <v>10192</v>
      </c>
      <c r="B87" s="1277">
        <v>10192</v>
      </c>
      <c r="C87" t="s" s="767">
        <v>1610</v>
      </c>
      <c r="D87" s="1293">
        <v>2022</v>
      </c>
      <c r="E87" t="s" s="68">
        <v>2095</v>
      </c>
      <c r="F87" t="s" s="68">
        <v>1611</v>
      </c>
      <c r="G87" t="s" s="68">
        <v>1612</v>
      </c>
    </row>
    <row r="88" ht="16.5" customHeight="1">
      <c r="A88" s="1277">
        <v>10179</v>
      </c>
      <c r="B88" s="1277">
        <v>10179</v>
      </c>
      <c r="C88" t="s" s="767">
        <v>2438</v>
      </c>
      <c r="D88" s="1293">
        <v>2022</v>
      </c>
      <c r="E88" t="s" s="68">
        <v>1134</v>
      </c>
      <c r="F88" t="s" s="68">
        <v>1613</v>
      </c>
      <c r="G88" t="s" s="68">
        <v>1614</v>
      </c>
    </row>
    <row r="89" ht="16.5" customHeight="1">
      <c r="A89" s="1277">
        <v>10056</v>
      </c>
      <c r="B89" s="1277">
        <v>15516</v>
      </c>
      <c r="C89" t="s" s="767">
        <v>2520</v>
      </c>
      <c r="D89" s="1293">
        <v>2022</v>
      </c>
      <c r="E89" t="s" s="68">
        <v>2096</v>
      </c>
      <c r="F89" s="1289">
        <v>44657</v>
      </c>
      <c r="G89" t="s" s="68">
        <v>1531</v>
      </c>
    </row>
    <row r="90" ht="16.5" customHeight="1">
      <c r="A90" s="1277">
        <v>10039</v>
      </c>
      <c r="B90" s="1277">
        <v>16658</v>
      </c>
      <c r="C90" t="s" s="767">
        <v>2529</v>
      </c>
      <c r="D90" s="1293">
        <v>2022</v>
      </c>
      <c r="E90" t="s" s="68">
        <v>3285</v>
      </c>
      <c r="F90" t="s" s="68">
        <v>1615</v>
      </c>
      <c r="G90" t="s" s="68">
        <v>1616</v>
      </c>
    </row>
    <row r="91" ht="16.5" customHeight="1">
      <c r="A91" s="1277">
        <v>10080</v>
      </c>
      <c r="B91" s="1277">
        <v>14457</v>
      </c>
      <c r="C91" t="s" s="767">
        <v>2309</v>
      </c>
      <c r="D91" s="1293">
        <v>2022</v>
      </c>
      <c r="E91" t="s" s="68">
        <v>1038</v>
      </c>
      <c r="F91" t="s" s="68">
        <v>1617</v>
      </c>
      <c r="G91" t="s" s="68">
        <v>1618</v>
      </c>
    </row>
    <row r="92" ht="16.5" customHeight="1">
      <c r="A92" s="1277">
        <v>10193</v>
      </c>
      <c r="B92" s="1277">
        <v>10193</v>
      </c>
      <c r="C92" t="s" s="767">
        <v>2523</v>
      </c>
      <c r="D92" s="1293">
        <v>2022</v>
      </c>
      <c r="E92" t="s" s="68">
        <v>3286</v>
      </c>
      <c r="F92" t="s" s="68">
        <v>1619</v>
      </c>
      <c r="G92" t="s" s="68">
        <v>1620</v>
      </c>
    </row>
    <row r="93" ht="16.5" customHeight="1">
      <c r="A93" s="1277">
        <v>10038</v>
      </c>
      <c r="B93" s="1277">
        <v>16640</v>
      </c>
      <c r="C93" t="s" s="767">
        <v>2436</v>
      </c>
      <c r="D93" s="1293">
        <v>2022</v>
      </c>
      <c r="E93" t="s" s="68">
        <v>1096</v>
      </c>
      <c r="F93" t="s" s="68">
        <v>1621</v>
      </c>
      <c r="G93" t="s" s="68">
        <v>1622</v>
      </c>
    </row>
    <row r="94" ht="16.5" customHeight="1">
      <c r="A94" s="1277">
        <v>10043</v>
      </c>
      <c r="B94" s="1277">
        <v>18813</v>
      </c>
      <c r="C94" t="s" s="767">
        <v>2379</v>
      </c>
      <c r="D94" s="1293">
        <v>2022</v>
      </c>
      <c r="E94" t="s" s="68">
        <v>1061</v>
      </c>
      <c r="F94" t="s" s="68">
        <v>1623</v>
      </c>
      <c r="G94" t="s" s="68">
        <v>1624</v>
      </c>
    </row>
    <row r="95" ht="16.5" customHeight="1">
      <c r="A95" s="1277">
        <v>10134</v>
      </c>
      <c r="B95" s="1277">
        <v>15903</v>
      </c>
      <c r="C95" t="s" s="767">
        <v>2567</v>
      </c>
      <c r="D95" s="1293">
        <v>2022</v>
      </c>
      <c r="E95" t="s" s="68">
        <v>1061</v>
      </c>
      <c r="F95" s="1289">
        <v>44881</v>
      </c>
      <c r="G95" t="s" s="68">
        <v>1625</v>
      </c>
    </row>
    <row r="96" ht="16.5" customHeight="1">
      <c r="A96" s="1277">
        <v>10167</v>
      </c>
      <c r="B96" s="1277">
        <v>16975</v>
      </c>
      <c r="C96" t="s" s="767">
        <v>2255</v>
      </c>
      <c r="D96" s="1293">
        <v>2022</v>
      </c>
      <c r="E96" t="s" s="68">
        <v>1061</v>
      </c>
      <c r="F96" s="1289">
        <v>44882</v>
      </c>
      <c r="G96" t="s" s="68">
        <v>1626</v>
      </c>
    </row>
    <row r="97" ht="17.25" customHeight="1">
      <c r="A97" s="1287">
        <v>10043</v>
      </c>
      <c r="B97" s="1287">
        <v>18813</v>
      </c>
      <c r="C97" t="s" s="1067">
        <v>2379</v>
      </c>
      <c r="D97" s="1291">
        <v>2022</v>
      </c>
      <c r="E97" t="s" s="1290">
        <v>3287</v>
      </c>
      <c r="F97" t="s" s="1290">
        <v>3288</v>
      </c>
      <c r="G97" t="s" s="1290">
        <v>1652</v>
      </c>
    </row>
    <row r="98" ht="19.5" customHeight="1">
      <c r="A98" s="1300">
        <v>2023</v>
      </c>
      <c r="B98" s="1301"/>
      <c r="C98" s="1302"/>
      <c r="D98" s="1303"/>
      <c r="E98" s="1304"/>
      <c r="F98" s="1305"/>
      <c r="G98" s="1306"/>
    </row>
    <row r="99" ht="16.5" customHeight="1">
      <c r="A99" s="1277">
        <v>10162</v>
      </c>
      <c r="B99" s="1277">
        <v>10162</v>
      </c>
      <c r="C99" t="s" s="767">
        <v>2362</v>
      </c>
      <c r="D99" s="1293">
        <v>2023</v>
      </c>
      <c r="E99" t="s" s="68">
        <v>1136</v>
      </c>
      <c r="F99" t="s" s="68">
        <v>3289</v>
      </c>
      <c r="G99" t="s" s="68">
        <v>1643</v>
      </c>
    </row>
    <row r="100" ht="16.5" customHeight="1">
      <c r="A100" s="1277">
        <v>10046</v>
      </c>
      <c r="B100" s="1277">
        <v>14110</v>
      </c>
      <c r="C100" t="s" s="767">
        <v>2595</v>
      </c>
      <c r="D100" s="1293">
        <v>2023</v>
      </c>
      <c r="E100" t="s" s="68">
        <v>1093</v>
      </c>
      <c r="F100" t="s" s="68">
        <v>1644</v>
      </c>
      <c r="G100" t="s" s="68">
        <v>1645</v>
      </c>
    </row>
    <row r="101" ht="16.5" customHeight="1">
      <c r="A101" s="1277">
        <v>10162</v>
      </c>
      <c r="B101" s="1277">
        <v>10162</v>
      </c>
      <c r="C101" t="s" s="767">
        <v>2362</v>
      </c>
      <c r="D101" s="1293">
        <v>2023</v>
      </c>
      <c r="E101" t="s" s="68">
        <v>2096</v>
      </c>
      <c r="F101" s="1289">
        <v>45035</v>
      </c>
      <c r="G101" t="s" s="68">
        <v>3290</v>
      </c>
    </row>
    <row r="102" ht="16.5" customHeight="1">
      <c r="A102" s="1277">
        <v>10135</v>
      </c>
      <c r="B102" s="1277">
        <v>15911</v>
      </c>
      <c r="C102" t="s" s="767">
        <v>3291</v>
      </c>
      <c r="D102" s="1293">
        <v>2023</v>
      </c>
      <c r="E102" t="s" s="68">
        <v>1096</v>
      </c>
      <c r="F102" t="s" s="68">
        <v>1646</v>
      </c>
      <c r="G102" t="s" s="68">
        <v>1647</v>
      </c>
    </row>
    <row r="103" ht="16.5" customHeight="1">
      <c r="A103" s="1277">
        <v>10135</v>
      </c>
      <c r="B103" s="1277">
        <v>15911</v>
      </c>
      <c r="C103" t="s" s="767">
        <v>3291</v>
      </c>
      <c r="D103" s="1293">
        <v>2023</v>
      </c>
      <c r="E103" t="s" s="68">
        <v>1044</v>
      </c>
      <c r="F103" t="s" s="68">
        <v>1648</v>
      </c>
      <c r="G103" t="s" s="68">
        <v>1649</v>
      </c>
    </row>
    <row r="104" ht="16.5" customHeight="1">
      <c r="A104" s="1277">
        <v>10102</v>
      </c>
      <c r="B104" s="1277">
        <v>18833</v>
      </c>
      <c r="C104" t="s" s="767">
        <v>2632</v>
      </c>
      <c r="D104" s="1293">
        <v>2023</v>
      </c>
      <c r="E104" t="s" s="68">
        <v>1052</v>
      </c>
      <c r="F104" t="s" s="68">
        <v>1651</v>
      </c>
      <c r="G104" t="s" s="68">
        <v>1652</v>
      </c>
    </row>
    <row r="105" ht="16.5" customHeight="1">
      <c r="A105" s="1277">
        <v>10037</v>
      </c>
      <c r="B105" s="1277">
        <v>16614</v>
      </c>
      <c r="C105" t="s" s="767">
        <v>2168</v>
      </c>
      <c r="D105" s="1293">
        <v>2023</v>
      </c>
      <c r="E105" t="s" s="68">
        <v>1052</v>
      </c>
      <c r="F105" s="1289">
        <v>45225</v>
      </c>
      <c r="G105" t="s" s="68">
        <v>1653</v>
      </c>
    </row>
    <row r="106" ht="16.5" customHeight="1">
      <c r="A106" s="1277">
        <v>10037</v>
      </c>
      <c r="B106" s="1277">
        <v>16614</v>
      </c>
      <c r="C106" t="s" s="767">
        <v>2168</v>
      </c>
      <c r="D106" s="1293">
        <v>2023</v>
      </c>
      <c r="E106" t="s" s="68">
        <v>1052</v>
      </c>
      <c r="F106" s="1289">
        <v>45225</v>
      </c>
      <c r="G106" t="s" s="68">
        <v>1653</v>
      </c>
    </row>
    <row r="107" ht="16.5" customHeight="1">
      <c r="A107" s="1277">
        <v>10167</v>
      </c>
      <c r="B107" s="1277">
        <v>16975</v>
      </c>
      <c r="C107" t="s" s="767">
        <v>2255</v>
      </c>
      <c r="D107" s="1293">
        <v>2023</v>
      </c>
      <c r="E107" t="s" s="68">
        <v>1061</v>
      </c>
      <c r="F107" s="1289">
        <v>45246</v>
      </c>
      <c r="G107" t="s" s="68">
        <v>1626</v>
      </c>
    </row>
    <row r="108" ht="17.25" customHeight="1">
      <c r="A108" s="1287">
        <v>10037</v>
      </c>
      <c r="B108" s="1287">
        <v>16614</v>
      </c>
      <c r="C108" t="s" s="1067">
        <v>2168</v>
      </c>
      <c r="D108" s="1291">
        <v>2023</v>
      </c>
      <c r="E108" t="s" s="1290">
        <v>1061</v>
      </c>
      <c r="F108" t="s" s="1290">
        <v>1654</v>
      </c>
      <c r="G108" t="s" s="1290">
        <v>1655</v>
      </c>
    </row>
    <row r="109" ht="19.5" customHeight="1">
      <c r="A109" s="1300">
        <v>2024</v>
      </c>
      <c r="B109" s="1301"/>
      <c r="C109" s="1302"/>
      <c r="D109" s="1303"/>
      <c r="E109" s="1304"/>
      <c r="F109" s="1305"/>
      <c r="G109" s="1306"/>
    </row>
    <row r="110" ht="16.5" customHeight="1">
      <c r="A110" s="1277">
        <v>10037</v>
      </c>
      <c r="B110" s="1277">
        <f>VLOOKUP($A110,'Übersicht'!$B$4:$H$121,2,FALSE)</f>
        <v>16614</v>
      </c>
      <c r="C110" t="s" s="767">
        <f>VLOOKUP($A110,'Übersicht'!$B$4:$H$121,6,FALSE)</f>
        <v>254</v>
      </c>
      <c r="D110" s="1293">
        <v>2024</v>
      </c>
      <c r="E110" t="s" s="68">
        <v>2095</v>
      </c>
      <c r="F110" t="s" s="68">
        <v>2001</v>
      </c>
      <c r="G110" t="s" s="68">
        <v>2002</v>
      </c>
    </row>
    <row r="111" ht="16.5" customHeight="1">
      <c r="A111" s="1277">
        <v>10072</v>
      </c>
      <c r="B111" s="1277">
        <f>VLOOKUP($A111,'Übersicht'!$B$4:$H$121,2,FALSE)</f>
        <v>14258</v>
      </c>
      <c r="C111" t="s" s="767">
        <f>VLOOKUP($A111,'Übersicht'!$B$4:$H$121,6,FALSE)</f>
        <v>414</v>
      </c>
      <c r="D111" s="1293">
        <v>2024</v>
      </c>
      <c r="E111" t="s" s="68">
        <v>2096</v>
      </c>
      <c r="F111" t="s" s="68">
        <v>2004</v>
      </c>
      <c r="G111" t="s" s="68">
        <v>1531</v>
      </c>
    </row>
    <row r="112" ht="16.5" customHeight="1">
      <c r="A112" s="1277">
        <v>10083</v>
      </c>
      <c r="B112" s="1277">
        <f>VLOOKUP($A112,'Übersicht'!$B$4:$H$121,2,FALSE)</f>
        <v>15503</v>
      </c>
      <c r="C112" t="s" s="767">
        <f>VLOOKUP($A112,'Übersicht'!$B$4:$H$121,6,FALSE)</f>
        <v>460</v>
      </c>
      <c r="D112" s="1293">
        <v>2024</v>
      </c>
      <c r="E112" t="s" s="68">
        <v>2097</v>
      </c>
      <c r="F112" t="s" s="68">
        <v>2006</v>
      </c>
      <c r="G112" t="s" s="68">
        <v>2007</v>
      </c>
    </row>
    <row r="113" ht="16.5" customHeight="1">
      <c r="A113" s="85"/>
      <c r="B113" s="85">
        <f>VLOOKUP($A113,'Übersicht'!$B$4:$H$121,2,FALSE)</f>
      </c>
      <c r="C113" s="85">
        <f>VLOOKUP($A113,'Übersicht'!$B$4:$H$121,6,FALSE)</f>
      </c>
      <c r="D113" s="1307"/>
      <c r="E113" s="84"/>
      <c r="F113" s="1289"/>
      <c r="G113" s="84"/>
    </row>
    <row r="114" ht="16.5" customHeight="1">
      <c r="A114" s="85"/>
      <c r="B114" s="85">
        <f>VLOOKUP($A114,'Übersicht'!$B$4:$H$121,2,FALSE)</f>
      </c>
      <c r="C114" s="85">
        <f>VLOOKUP($A114,'Übersicht'!$B$4:$H$121,6,FALSE)</f>
      </c>
      <c r="D114" s="1307"/>
      <c r="E114" s="84"/>
      <c r="F114" s="1289"/>
      <c r="G114" s="84"/>
    </row>
    <row r="115" ht="16.5" customHeight="1">
      <c r="A115" s="85"/>
      <c r="B115" s="85">
        <f>VLOOKUP($A115,'Übersicht'!$B$4:$H$121,2,FALSE)</f>
      </c>
      <c r="C115" s="85">
        <f>VLOOKUP($A115,'Übersicht'!$B$4:$H$121,6,FALSE)</f>
      </c>
      <c r="D115" s="1307"/>
      <c r="E115" s="84"/>
      <c r="F115" s="1289"/>
      <c r="G115" s="84"/>
    </row>
  </sheetData>
  <pageMargins left="0.23622" right="0.19685" top="0.314961" bottom="0.511811" header="0.314961" footer="0.11811"/>
  <pageSetup firstPageNumber="1" fitToHeight="1" fitToWidth="1" scale="85" useFirstPageNumber="0" orientation="landscape" pageOrder="downThenOver"/>
  <headerFooter>
    <oddFooter>&amp;L&amp;"Calibri,Regular"&amp;11&amp;K000000/Users/christian/Library/Containers/com.apple.mail/Data/Library/Mail Downloads/BD7E203E-1458-4542-9D04-1B399BF575D2/01_Filialen Übersicht 2024.xlsx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FW149"/>
  <sheetViews>
    <sheetView workbookViewId="0" showGridLines="0" defaultGridColor="1"/>
  </sheetViews>
  <sheetFormatPr defaultColWidth="11.5" defaultRowHeight="15" customHeight="1" outlineLevelRow="0" outlineLevelCol="0"/>
  <cols>
    <col min="1" max="1" width="3.35156" style="6" customWidth="1"/>
    <col min="2" max="4" width="6.5" style="6" customWidth="1"/>
    <col min="5" max="5" width="15.5" style="6" customWidth="1"/>
    <col min="6" max="6" width="33.1719" style="6" customWidth="1"/>
    <col min="7" max="7" hidden="1" width="11.5" style="6" customWidth="1"/>
    <col min="8" max="8" width="6" style="6" customWidth="1"/>
    <col min="9" max="9" width="6.67188" style="6" customWidth="1"/>
    <col min="10" max="10" width="11.5" style="6" customWidth="1"/>
    <col min="11" max="11" width="5.5" style="6" customWidth="1"/>
    <col min="12" max="12" width="4.85156" style="6" customWidth="1"/>
    <col min="13" max="13" width="14.5" style="6" customWidth="1"/>
    <col min="14" max="14" width="21" style="6" customWidth="1"/>
    <col min="15" max="15" width="8" style="6" customWidth="1"/>
    <col min="16" max="16" width="5.5" style="6" customWidth="1"/>
    <col min="17" max="17" width="14.1719" style="6" customWidth="1"/>
    <col min="18" max="18" width="14.5" style="6" customWidth="1"/>
    <col min="19" max="19" width="17.5" style="6" customWidth="1"/>
    <col min="20" max="20" width="9" style="6" customWidth="1"/>
    <col min="21" max="21" width="9.35156" style="6" customWidth="1"/>
    <col min="22" max="22" width="10" style="6" customWidth="1"/>
    <col min="23" max="23" width="10.5" style="6" customWidth="1"/>
    <col min="24" max="26" width="8.35156" style="6" customWidth="1"/>
    <col min="27" max="27" width="9.5" style="6" customWidth="1"/>
    <col min="28" max="28" width="7.5" style="6" customWidth="1"/>
    <col min="29" max="29" width="7.85156" style="6" customWidth="1"/>
    <col min="30" max="30" width="9.85156" style="6" customWidth="1"/>
    <col min="31" max="31" width="5.5" style="6" customWidth="1"/>
    <col min="32" max="32" width="8.85156" style="6" customWidth="1"/>
    <col min="33" max="33" width="7.17188" style="6" customWidth="1"/>
    <col min="34" max="35" width="6.67188" style="6" customWidth="1"/>
    <col min="36" max="36" width="5.5" style="6" customWidth="1"/>
    <col min="37" max="37" width="34.3516" style="6" customWidth="1"/>
    <col min="38" max="38" width="8.67188" style="6" customWidth="1"/>
    <col min="39" max="39" width="37.8516" style="6" customWidth="1"/>
    <col min="40" max="40" width="21" style="6" customWidth="1"/>
    <col min="41" max="42" width="10.1719" style="6" customWidth="1"/>
    <col min="43" max="179" width="11.5" style="6" customWidth="1"/>
    <col min="180" max="16384" width="11.5" style="6" customWidth="1"/>
  </cols>
  <sheetData>
    <row r="1" ht="16.5" customHeight="1">
      <c r="A1" s="7"/>
      <c r="B1" s="8">
        <v>1</v>
      </c>
      <c r="C1" s="8">
        <f>B1+1</f>
        <v>2</v>
      </c>
      <c r="D1" s="8">
        <f>C1+1</f>
        <v>3</v>
      </c>
      <c r="E1" s="8">
        <f>D1+1</f>
        <v>4</v>
      </c>
      <c r="F1" s="8">
        <f>E1+1</f>
        <v>5</v>
      </c>
      <c r="G1" s="8">
        <f>F1+1</f>
        <v>6</v>
      </c>
      <c r="H1" s="8">
        <f>G1+1</f>
        <v>7</v>
      </c>
      <c r="I1" s="8">
        <f>H1+1</f>
        <v>8</v>
      </c>
      <c r="J1" s="8">
        <f>I1+1</f>
        <v>9</v>
      </c>
      <c r="K1" s="8">
        <f>J1+1</f>
        <v>10</v>
      </c>
      <c r="L1" s="9">
        <f>K1+1</f>
        <v>11</v>
      </c>
      <c r="M1" s="8">
        <f>L1+1</f>
        <v>12</v>
      </c>
      <c r="N1" s="9">
        <f>M1+1</f>
        <v>13</v>
      </c>
      <c r="O1" s="10">
        <f>N1+1</f>
        <v>14</v>
      </c>
      <c r="P1" s="8">
        <f>O1+1</f>
        <v>15</v>
      </c>
      <c r="Q1" s="9">
        <f>P1+1</f>
        <v>16</v>
      </c>
      <c r="R1" s="9">
        <f>Q1+1</f>
        <v>17</v>
      </c>
      <c r="S1" s="8">
        <f>R1+1</f>
        <v>18</v>
      </c>
      <c r="T1" s="8">
        <f>S1+1</f>
        <v>19</v>
      </c>
      <c r="U1" s="8">
        <f>T1+1</f>
        <v>20</v>
      </c>
      <c r="V1" s="8">
        <f>U1+1</f>
        <v>21</v>
      </c>
      <c r="W1" s="8">
        <f>V1+1</f>
        <v>22</v>
      </c>
      <c r="X1" s="9">
        <f>W1+1</f>
        <v>23</v>
      </c>
      <c r="Y1" s="9">
        <f>X1+1</f>
        <v>24</v>
      </c>
      <c r="Z1" s="9">
        <f>Y1+1</f>
        <v>25</v>
      </c>
      <c r="AA1" s="9">
        <f>Z1+1</f>
        <v>26</v>
      </c>
      <c r="AB1" s="9">
        <f>AA1+1</f>
        <v>27</v>
      </c>
      <c r="AC1" s="11">
        <f>AB1+1</f>
        <v>28</v>
      </c>
      <c r="AD1" s="9">
        <f>AC1+1</f>
        <v>29</v>
      </c>
      <c r="AE1" s="9">
        <f>AD1+1</f>
        <v>30</v>
      </c>
      <c r="AF1" s="9">
        <f>AE1+1</f>
        <v>31</v>
      </c>
      <c r="AG1" s="9">
        <f>AF1+1</f>
        <v>32</v>
      </c>
      <c r="AH1" s="8">
        <f>AG1+1</f>
        <v>33</v>
      </c>
      <c r="AI1" s="8"/>
      <c r="AJ1" s="10">
        <f>AH1+1</f>
        <v>34</v>
      </c>
      <c r="AK1" s="9">
        <f>AJ1+1</f>
        <v>35</v>
      </c>
      <c r="AL1" s="8">
        <f>AK1+1</f>
        <v>36</v>
      </c>
      <c r="AM1" s="9">
        <f>AL1+1</f>
        <v>37</v>
      </c>
      <c r="AN1" s="9">
        <f>AM1+1</f>
        <v>38</v>
      </c>
      <c r="AO1" s="9">
        <f>AN1+1</f>
        <v>39</v>
      </c>
      <c r="AP1" s="9">
        <f>AO1+1</f>
        <v>40</v>
      </c>
      <c r="AQ1" s="9"/>
      <c r="AR1" s="9"/>
      <c r="AS1" s="9"/>
      <c r="AT1" s="9"/>
      <c r="AU1" s="9"/>
      <c r="AV1" s="9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</row>
    <row r="2" ht="19.5" customHeight="1">
      <c r="A2" s="13"/>
      <c r="B2" t="s" s="14">
        <v>6</v>
      </c>
      <c r="C2" s="15"/>
      <c r="D2" s="16"/>
      <c r="E2" s="16"/>
      <c r="F2" s="17"/>
      <c r="G2" s="17"/>
      <c r="H2" s="18"/>
      <c r="I2" s="19"/>
      <c r="J2" s="20"/>
      <c r="K2" s="21"/>
      <c r="L2" s="22"/>
      <c r="M2" s="23"/>
      <c r="N2" s="24"/>
      <c r="O2" s="25"/>
      <c r="P2" s="26"/>
      <c r="Q2" s="22"/>
      <c r="R2" s="22"/>
      <c r="S2" s="16"/>
      <c r="T2" s="27"/>
      <c r="U2" s="28"/>
      <c r="V2" s="28"/>
      <c r="W2" s="20"/>
      <c r="X2" s="22"/>
      <c r="Y2" s="29"/>
      <c r="Z2" s="29"/>
      <c r="AA2" s="29"/>
      <c r="AB2" s="29"/>
      <c r="AC2" s="30"/>
      <c r="AD2" s="29"/>
      <c r="AE2" s="29"/>
      <c r="AF2" s="29"/>
      <c r="AG2" s="22"/>
      <c r="AH2" s="31"/>
      <c r="AI2" s="31"/>
      <c r="AJ2" s="32"/>
      <c r="AK2" s="29"/>
      <c r="AL2" s="32"/>
      <c r="AM2" s="33"/>
      <c r="AN2" s="24"/>
      <c r="AO2" s="33"/>
      <c r="AP2" s="33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</row>
    <row r="3" ht="31.5" customHeight="1">
      <c r="A3" t="s" s="34">
        <v>7</v>
      </c>
      <c r="B3" t="s" s="35">
        <v>8</v>
      </c>
      <c r="C3" t="s" s="35">
        <v>9</v>
      </c>
      <c r="D3" t="s" s="35">
        <v>10</v>
      </c>
      <c r="E3" t="s" s="36">
        <v>11</v>
      </c>
      <c r="F3" t="s" s="36">
        <v>12</v>
      </c>
      <c r="G3" t="s" s="36">
        <v>13</v>
      </c>
      <c r="H3" t="s" s="37">
        <v>14</v>
      </c>
      <c r="I3" t="s" s="38">
        <v>15</v>
      </c>
      <c r="J3" t="s" s="39">
        <v>16</v>
      </c>
      <c r="K3" t="s" s="40">
        <v>17</v>
      </c>
      <c r="L3" t="s" s="40">
        <v>18</v>
      </c>
      <c r="M3" t="s" s="41">
        <v>19</v>
      </c>
      <c r="N3" t="s" s="42">
        <v>20</v>
      </c>
      <c r="O3" t="s" s="43">
        <v>21</v>
      </c>
      <c r="P3" t="s" s="44">
        <v>22</v>
      </c>
      <c r="Q3" t="s" s="39">
        <v>23</v>
      </c>
      <c r="R3" t="s" s="39">
        <v>24</v>
      </c>
      <c r="S3" t="s" s="36">
        <v>25</v>
      </c>
      <c r="T3" t="s" s="38">
        <v>26</v>
      </c>
      <c r="U3" t="s" s="45">
        <v>27</v>
      </c>
      <c r="V3" t="s" s="45">
        <v>28</v>
      </c>
      <c r="W3" t="s" s="46">
        <v>29</v>
      </c>
      <c r="X3" t="s" s="47">
        <v>30</v>
      </c>
      <c r="Y3" t="s" s="47">
        <v>31</v>
      </c>
      <c r="Z3" t="s" s="47">
        <v>32</v>
      </c>
      <c r="AA3" t="s" s="47">
        <v>33</v>
      </c>
      <c r="AB3" t="s" s="48">
        <v>34</v>
      </c>
      <c r="AC3" t="s" s="49">
        <v>35</v>
      </c>
      <c r="AD3" t="s" s="50">
        <v>36</v>
      </c>
      <c r="AE3" t="s" s="49">
        <v>37</v>
      </c>
      <c r="AF3" t="s" s="49">
        <v>38</v>
      </c>
      <c r="AG3" t="s" s="38">
        <v>39</v>
      </c>
      <c r="AH3" t="s" s="51">
        <v>40</v>
      </c>
      <c r="AI3" t="s" s="51">
        <v>41</v>
      </c>
      <c r="AJ3" t="s" s="51">
        <v>42</v>
      </c>
      <c r="AK3" t="s" s="52">
        <v>43</v>
      </c>
      <c r="AL3" t="s" s="53">
        <v>44</v>
      </c>
      <c r="AM3" t="s" s="54">
        <v>45</v>
      </c>
      <c r="AN3" s="55"/>
      <c r="AO3" s="56"/>
      <c r="AP3" s="56"/>
      <c r="AQ3" s="57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</row>
    <row r="4" ht="20.1" customHeight="1">
      <c r="A4" s="58">
        <v>1</v>
      </c>
      <c r="B4" s="59">
        <v>10002</v>
      </c>
      <c r="C4" s="60">
        <v>13870</v>
      </c>
      <c r="D4" s="60">
        <v>83022</v>
      </c>
      <c r="E4" t="s" s="61">
        <v>46</v>
      </c>
      <c r="F4" t="s" s="61">
        <v>47</v>
      </c>
      <c r="G4" t="s" s="61">
        <f>D4&amp;" "&amp;E4&amp;", "&amp;F4</f>
        <v>48</v>
      </c>
      <c r="H4" t="s" s="62">
        <v>49</v>
      </c>
      <c r="I4" s="63">
        <v>1</v>
      </c>
      <c r="J4" t="s" s="64">
        <v>50</v>
      </c>
      <c r="K4" t="s" s="65">
        <v>51</v>
      </c>
      <c r="L4" t="s" s="66">
        <v>52</v>
      </c>
      <c r="M4" s="67"/>
      <c r="N4" t="s" s="68">
        <v>53</v>
      </c>
      <c r="O4" s="69">
        <v>20005</v>
      </c>
      <c r="P4" s="70">
        <v>1</v>
      </c>
      <c r="Q4" t="s" s="71">
        <v>54</v>
      </c>
      <c r="R4" t="s" s="71">
        <v>55</v>
      </c>
      <c r="S4" t="s" s="61">
        <v>56</v>
      </c>
      <c r="T4" s="72"/>
      <c r="U4" s="73"/>
      <c r="V4" s="73"/>
      <c r="W4" s="73"/>
      <c r="X4" t="s" s="74">
        <v>57</v>
      </c>
      <c r="Y4" t="s" s="74">
        <v>58</v>
      </c>
      <c r="Z4" t="s" s="74">
        <v>59</v>
      </c>
      <c r="AA4" t="s" s="74">
        <v>59</v>
      </c>
      <c r="AB4" s="75"/>
      <c r="AC4" t="s" s="76">
        <v>60</v>
      </c>
      <c r="AD4" t="s" s="77">
        <v>60</v>
      </c>
      <c r="AE4" t="s" s="76">
        <v>61</v>
      </c>
      <c r="AF4" t="s" s="76">
        <v>62</v>
      </c>
      <c r="AG4" s="78">
        <v>1</v>
      </c>
      <c r="AH4" t="s" s="79">
        <v>63</v>
      </c>
      <c r="AI4" s="80"/>
      <c r="AJ4" t="s" s="79">
        <v>64</v>
      </c>
      <c r="AK4" t="s" s="81">
        <v>65</v>
      </c>
      <c r="AL4" t="s" s="82">
        <v>64</v>
      </c>
      <c r="AM4" t="s" s="83">
        <v>66</v>
      </c>
      <c r="AN4" s="84"/>
      <c r="AO4" s="85"/>
      <c r="AP4" s="85"/>
      <c r="AQ4" s="57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</row>
    <row r="5" ht="20.1" customHeight="1">
      <c r="A5" s="58">
        <f>IF(NOT(ISBLANK($A4)),MAX($A$4:$A4)+1,"")</f>
        <v>2</v>
      </c>
      <c r="B5" s="59">
        <v>10003</v>
      </c>
      <c r="C5" s="60">
        <v>13882</v>
      </c>
      <c r="D5" s="60">
        <v>83278</v>
      </c>
      <c r="E5" t="s" s="86">
        <v>67</v>
      </c>
      <c r="F5" t="s" s="86">
        <v>68</v>
      </c>
      <c r="G5" t="s" s="86">
        <f>D5&amp;" "&amp;E5&amp;", "&amp;F5</f>
        <v>69</v>
      </c>
      <c r="H5" t="s" s="87">
        <v>49</v>
      </c>
      <c r="I5" s="88">
        <v>1</v>
      </c>
      <c r="J5" t="s" s="89">
        <v>50</v>
      </c>
      <c r="K5" t="s" s="90">
        <v>51</v>
      </c>
      <c r="L5" t="s" s="91">
        <v>70</v>
      </c>
      <c r="M5" s="92"/>
      <c r="N5" t="s" s="68">
        <v>71</v>
      </c>
      <c r="O5" s="93"/>
      <c r="P5" s="94"/>
      <c r="Q5" t="s" s="68">
        <v>72</v>
      </c>
      <c r="R5" s="84"/>
      <c r="S5" t="s" s="86">
        <v>73</v>
      </c>
      <c r="T5" s="73"/>
      <c r="U5" s="73"/>
      <c r="V5" s="73"/>
      <c r="W5" s="73"/>
      <c r="X5" t="s" s="74">
        <v>74</v>
      </c>
      <c r="Y5" t="s" s="74">
        <v>59</v>
      </c>
      <c r="Z5" t="s" s="74">
        <v>59</v>
      </c>
      <c r="AA5" t="s" s="74">
        <v>59</v>
      </c>
      <c r="AB5" s="75"/>
      <c r="AC5" t="s" s="95">
        <v>60</v>
      </c>
      <c r="AD5" t="s" s="77">
        <v>60</v>
      </c>
      <c r="AE5" s="75"/>
      <c r="AF5" s="75"/>
      <c r="AG5" s="96">
        <v>1</v>
      </c>
      <c r="AH5" t="s" s="97">
        <v>63</v>
      </c>
      <c r="AI5" s="98"/>
      <c r="AJ5" t="s" s="97">
        <v>64</v>
      </c>
      <c r="AK5" t="s" s="99">
        <v>65</v>
      </c>
      <c r="AL5" t="s" s="100">
        <v>64</v>
      </c>
      <c r="AM5" s="85"/>
      <c r="AN5" s="84"/>
      <c r="AO5" s="85"/>
      <c r="AP5" s="85"/>
      <c r="AQ5" s="57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</row>
    <row r="6" ht="20.1" customHeight="1">
      <c r="A6" s="58">
        <f>IF(NOT(ISBLANK($A5)),MAX($A$4:$A5)+1,"")</f>
        <v>3</v>
      </c>
      <c r="B6" s="59">
        <v>10005</v>
      </c>
      <c r="C6" s="60">
        <v>14116</v>
      </c>
      <c r="D6" s="60">
        <v>82377</v>
      </c>
      <c r="E6" t="s" s="86">
        <v>75</v>
      </c>
      <c r="F6" t="s" s="86">
        <v>76</v>
      </c>
      <c r="G6" t="s" s="86">
        <f>D6&amp;" "&amp;E6&amp;", "&amp;F6</f>
        <v>77</v>
      </c>
      <c r="H6" t="s" s="87">
        <v>49</v>
      </c>
      <c r="I6" s="88">
        <v>1</v>
      </c>
      <c r="J6" t="s" s="89">
        <v>50</v>
      </c>
      <c r="K6" t="s" s="90">
        <v>51</v>
      </c>
      <c r="L6" t="s" s="91">
        <v>52</v>
      </c>
      <c r="M6" s="92"/>
      <c r="N6" t="s" s="68">
        <v>78</v>
      </c>
      <c r="O6" s="101">
        <v>20020</v>
      </c>
      <c r="P6" s="102">
        <v>1</v>
      </c>
      <c r="Q6" t="s" s="68">
        <v>79</v>
      </c>
      <c r="R6" t="s" s="68">
        <v>80</v>
      </c>
      <c r="S6" t="s" s="86">
        <v>81</v>
      </c>
      <c r="T6" s="73"/>
      <c r="U6" s="73"/>
      <c r="V6" s="73"/>
      <c r="W6" s="73"/>
      <c r="X6" t="s" s="74">
        <v>74</v>
      </c>
      <c r="Y6" t="s" s="74">
        <v>82</v>
      </c>
      <c r="Z6" t="s" s="74">
        <v>82</v>
      </c>
      <c r="AA6" t="s" s="74">
        <v>83</v>
      </c>
      <c r="AB6" s="75"/>
      <c r="AC6" t="s" s="95">
        <v>84</v>
      </c>
      <c r="AD6" t="s" s="77">
        <v>60</v>
      </c>
      <c r="AE6" t="s" s="95">
        <v>61</v>
      </c>
      <c r="AF6" t="s" s="95">
        <v>85</v>
      </c>
      <c r="AG6" s="96">
        <v>1</v>
      </c>
      <c r="AH6" t="s" s="97">
        <v>63</v>
      </c>
      <c r="AI6" s="98"/>
      <c r="AJ6" t="s" s="97">
        <v>64</v>
      </c>
      <c r="AK6" t="s" s="99">
        <v>65</v>
      </c>
      <c r="AL6" t="s" s="100">
        <v>64</v>
      </c>
      <c r="AM6" t="s" s="83">
        <v>86</v>
      </c>
      <c r="AN6" s="84"/>
      <c r="AO6" s="85"/>
      <c r="AP6" s="85"/>
      <c r="AQ6" s="57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</row>
    <row r="7" ht="20.1" customHeight="1">
      <c r="A7" s="58">
        <f>IF(NOT(ISBLANK($A6)),MAX($A$4:$A6)+1,"")</f>
        <v>4</v>
      </c>
      <c r="B7" s="59">
        <v>10007</v>
      </c>
      <c r="C7" s="60">
        <v>14180</v>
      </c>
      <c r="D7" s="60">
        <v>83707</v>
      </c>
      <c r="E7" t="s" s="86">
        <v>87</v>
      </c>
      <c r="F7" t="s" s="86">
        <v>88</v>
      </c>
      <c r="G7" t="s" s="86">
        <f>D7&amp;" "&amp;E7&amp;", "&amp;F7</f>
        <v>89</v>
      </c>
      <c r="H7" t="s" s="87">
        <v>90</v>
      </c>
      <c r="I7" s="88">
        <v>1</v>
      </c>
      <c r="J7" t="s" s="89">
        <v>50</v>
      </c>
      <c r="K7" t="s" s="90">
        <v>51</v>
      </c>
      <c r="L7" t="s" s="91">
        <v>52</v>
      </c>
      <c r="M7" s="92"/>
      <c r="N7" t="s" s="68">
        <v>91</v>
      </c>
      <c r="O7" s="101">
        <v>20004</v>
      </c>
      <c r="P7" s="102">
        <v>1</v>
      </c>
      <c r="Q7" t="s" s="68">
        <v>92</v>
      </c>
      <c r="R7" t="s" s="68">
        <v>93</v>
      </c>
      <c r="S7" t="s" s="86">
        <v>94</v>
      </c>
      <c r="T7" s="73"/>
      <c r="U7" s="73"/>
      <c r="V7" s="73"/>
      <c r="W7" s="73"/>
      <c r="X7" t="s" s="74">
        <v>95</v>
      </c>
      <c r="Y7" t="s" s="74">
        <v>95</v>
      </c>
      <c r="Z7" t="s" s="74">
        <v>59</v>
      </c>
      <c r="AA7" t="s" s="74">
        <v>59</v>
      </c>
      <c r="AB7" s="75"/>
      <c r="AC7" s="75"/>
      <c r="AD7" t="s" s="77">
        <v>60</v>
      </c>
      <c r="AE7" t="s" s="95">
        <v>96</v>
      </c>
      <c r="AF7" s="75"/>
      <c r="AG7" s="96">
        <v>1</v>
      </c>
      <c r="AH7" t="s" s="97">
        <v>63</v>
      </c>
      <c r="AI7" s="98"/>
      <c r="AJ7" s="98"/>
      <c r="AK7" t="s" s="99">
        <v>97</v>
      </c>
      <c r="AL7" t="s" s="100">
        <v>98</v>
      </c>
      <c r="AM7" t="s" s="83">
        <v>99</v>
      </c>
      <c r="AN7" s="84"/>
      <c r="AO7" s="85"/>
      <c r="AP7" s="85"/>
      <c r="AQ7" s="57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03">
        <v>2</v>
      </c>
    </row>
    <row r="8" ht="20.1" customHeight="1" hidden="1">
      <c r="A8" s="58">
        <f>IF(NOT(ISBLANK($A7)),MAX($A$4:$A7)+1,"")</f>
        <v>5</v>
      </c>
      <c r="B8" s="59">
        <v>10008</v>
      </c>
      <c r="C8" s="60">
        <v>14229</v>
      </c>
      <c r="D8" s="60">
        <v>83435</v>
      </c>
      <c r="E8" t="s" s="86">
        <v>100</v>
      </c>
      <c r="F8" t="s" s="86">
        <v>101</v>
      </c>
      <c r="G8" t="s" s="86">
        <f>D8&amp;" "&amp;E8&amp;", "&amp;F8</f>
        <v>102</v>
      </c>
      <c r="H8" t="s" s="87">
        <v>90</v>
      </c>
      <c r="I8" s="88">
        <v>1</v>
      </c>
      <c r="J8" t="s" s="89">
        <v>50</v>
      </c>
      <c r="K8" t="s" s="90">
        <v>51</v>
      </c>
      <c r="L8" t="s" s="91">
        <v>70</v>
      </c>
      <c r="M8" t="s" s="104">
        <v>103</v>
      </c>
      <c r="N8" t="s" s="68">
        <v>71</v>
      </c>
      <c r="O8" s="93"/>
      <c r="P8" s="94"/>
      <c r="Q8" t="s" s="68">
        <v>104</v>
      </c>
      <c r="R8" s="84"/>
      <c r="S8" t="s" s="86">
        <v>94</v>
      </c>
      <c r="T8" s="73"/>
      <c r="U8" s="105"/>
      <c r="V8" s="105"/>
      <c r="W8" s="106">
        <v>45777</v>
      </c>
      <c r="X8" t="s" s="74">
        <v>95</v>
      </c>
      <c r="Y8" t="s" s="74">
        <v>95</v>
      </c>
      <c r="Z8" t="s" s="74">
        <v>59</v>
      </c>
      <c r="AA8" t="s" s="74">
        <v>59</v>
      </c>
      <c r="AB8" s="75"/>
      <c r="AC8" t="s" s="95">
        <v>84</v>
      </c>
      <c r="AD8" t="s" s="77">
        <v>105</v>
      </c>
      <c r="AE8" t="s" s="95">
        <v>96</v>
      </c>
      <c r="AF8" s="75"/>
      <c r="AG8" s="96">
        <v>1</v>
      </c>
      <c r="AH8" t="s" s="97">
        <v>63</v>
      </c>
      <c r="AI8" s="98"/>
      <c r="AJ8" s="98"/>
      <c r="AK8" t="s" s="99">
        <v>106</v>
      </c>
      <c r="AL8" t="s" s="100">
        <v>64</v>
      </c>
      <c r="AM8" s="107"/>
      <c r="AN8" s="84"/>
      <c r="AO8" s="85"/>
      <c r="AP8" s="85"/>
      <c r="AQ8" s="57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</row>
    <row r="9" ht="20.1" customHeight="1">
      <c r="A9" s="58">
        <f>IF(NOT(ISBLANK($A8)),MAX($A$4:$A8)+1,"")</f>
        <v>6</v>
      </c>
      <c r="B9" s="59">
        <v>10009</v>
      </c>
      <c r="C9" s="60">
        <v>14231</v>
      </c>
      <c r="D9" s="60">
        <v>81476</v>
      </c>
      <c r="E9" t="s" s="86">
        <v>107</v>
      </c>
      <c r="F9" t="s" s="86">
        <v>108</v>
      </c>
      <c r="G9" t="s" s="86">
        <f>D9&amp;" "&amp;E9&amp;", "&amp;F9</f>
        <v>109</v>
      </c>
      <c r="H9" t="s" s="87">
        <v>90</v>
      </c>
      <c r="I9" s="88">
        <v>1</v>
      </c>
      <c r="J9" t="s" s="89">
        <v>50</v>
      </c>
      <c r="K9" t="s" s="90">
        <v>51</v>
      </c>
      <c r="L9" t="s" s="91">
        <v>52</v>
      </c>
      <c r="M9" t="s" s="104">
        <v>110</v>
      </c>
      <c r="N9" t="s" s="68">
        <v>111</v>
      </c>
      <c r="O9" s="101">
        <v>20140</v>
      </c>
      <c r="P9" s="102">
        <v>1</v>
      </c>
      <c r="Q9" t="s" s="68">
        <v>112</v>
      </c>
      <c r="R9" t="s" s="68">
        <v>113</v>
      </c>
      <c r="S9" t="s" s="86">
        <v>94</v>
      </c>
      <c r="T9" s="73">
        <v>45544</v>
      </c>
      <c r="U9" s="108"/>
      <c r="V9" s="108"/>
      <c r="W9" s="108"/>
      <c r="X9" t="s" s="74">
        <v>95</v>
      </c>
      <c r="Y9" t="s" s="74">
        <v>95</v>
      </c>
      <c r="Z9" t="s" s="74">
        <v>114</v>
      </c>
      <c r="AA9" t="s" s="74">
        <v>83</v>
      </c>
      <c r="AB9" s="75"/>
      <c r="AC9" t="s" s="95">
        <v>84</v>
      </c>
      <c r="AD9" t="s" s="77">
        <v>105</v>
      </c>
      <c r="AE9" t="s" s="95">
        <v>96</v>
      </c>
      <c r="AF9" s="75"/>
      <c r="AG9" s="96">
        <v>1</v>
      </c>
      <c r="AH9" t="s" s="97">
        <v>63</v>
      </c>
      <c r="AI9" s="98"/>
      <c r="AJ9" s="98"/>
      <c r="AK9" t="s" s="99">
        <v>106</v>
      </c>
      <c r="AL9" t="s" s="100">
        <v>64</v>
      </c>
      <c r="AM9" t="s" s="83">
        <v>115</v>
      </c>
      <c r="AN9" s="84"/>
      <c r="AO9" s="85"/>
      <c r="AP9" s="85"/>
      <c r="AQ9" s="57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</row>
    <row r="10" ht="20.1" customHeight="1">
      <c r="A10" s="58">
        <f>IF(NOT(ISBLANK($A9)),MAX($A$4:$A9)+1,"")</f>
        <v>7</v>
      </c>
      <c r="B10" s="59">
        <v>10010</v>
      </c>
      <c r="C10" s="60">
        <v>14287</v>
      </c>
      <c r="D10" s="60">
        <v>82362</v>
      </c>
      <c r="E10" t="s" s="86">
        <v>116</v>
      </c>
      <c r="F10" t="s" s="86">
        <v>117</v>
      </c>
      <c r="G10" t="s" s="86">
        <f>D10&amp;" "&amp;E10&amp;", "&amp;F10</f>
        <v>118</v>
      </c>
      <c r="H10" t="s" s="87">
        <v>119</v>
      </c>
      <c r="I10" s="88">
        <v>1</v>
      </c>
      <c r="J10" t="s" s="89">
        <v>50</v>
      </c>
      <c r="K10" t="s" s="90">
        <v>51</v>
      </c>
      <c r="L10" t="s" s="91">
        <v>52</v>
      </c>
      <c r="M10" t="s" s="104">
        <v>120</v>
      </c>
      <c r="N10" t="s" s="68">
        <v>121</v>
      </c>
      <c r="O10" s="101">
        <v>20113</v>
      </c>
      <c r="P10" s="102">
        <v>1</v>
      </c>
      <c r="Q10" t="s" s="68">
        <v>122</v>
      </c>
      <c r="R10" t="s" s="68">
        <v>123</v>
      </c>
      <c r="S10" t="s" s="86">
        <v>124</v>
      </c>
      <c r="T10" s="73"/>
      <c r="U10" s="109"/>
      <c r="V10" s="109"/>
      <c r="W10" s="73"/>
      <c r="X10" t="s" s="74">
        <v>125</v>
      </c>
      <c r="Y10" t="s" s="74">
        <v>126</v>
      </c>
      <c r="Z10" t="s" s="74">
        <v>127</v>
      </c>
      <c r="AA10" t="s" s="74">
        <v>83</v>
      </c>
      <c r="AB10" t="s" s="95">
        <v>34</v>
      </c>
      <c r="AC10" t="s" s="95">
        <v>84</v>
      </c>
      <c r="AD10" t="s" s="77">
        <v>60</v>
      </c>
      <c r="AE10" t="s" s="95">
        <v>96</v>
      </c>
      <c r="AF10" s="75"/>
      <c r="AG10" s="96">
        <v>2</v>
      </c>
      <c r="AH10" t="s" s="97">
        <v>63</v>
      </c>
      <c r="AI10" s="98"/>
      <c r="AJ10" s="98"/>
      <c r="AK10" t="s" s="99">
        <v>128</v>
      </c>
      <c r="AL10" t="s" s="100">
        <v>64</v>
      </c>
      <c r="AM10" t="s" s="83">
        <v>129</v>
      </c>
      <c r="AN10" s="84"/>
      <c r="AO10" s="85"/>
      <c r="AP10" s="85"/>
      <c r="AQ10" s="57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</row>
    <row r="11" ht="20.1" customHeight="1">
      <c r="A11" s="58">
        <f>IF(NOT(ISBLANK($A10)),MAX($A$4:$A10)+1,"")</f>
        <v>8</v>
      </c>
      <c r="B11" s="59">
        <v>10011</v>
      </c>
      <c r="C11" s="60">
        <v>14288</v>
      </c>
      <c r="D11" s="60">
        <v>81241</v>
      </c>
      <c r="E11" t="s" s="86">
        <v>107</v>
      </c>
      <c r="F11" t="s" s="86">
        <v>130</v>
      </c>
      <c r="G11" t="s" s="86">
        <f>D11&amp;" "&amp;E11&amp;", "&amp;F11</f>
        <v>131</v>
      </c>
      <c r="H11" t="s" s="87">
        <v>119</v>
      </c>
      <c r="I11" s="88">
        <v>1</v>
      </c>
      <c r="J11" t="s" s="89">
        <v>50</v>
      </c>
      <c r="K11" t="s" s="90">
        <v>51</v>
      </c>
      <c r="L11" t="s" s="91">
        <v>52</v>
      </c>
      <c r="M11" s="92"/>
      <c r="N11" t="s" s="68">
        <v>110</v>
      </c>
      <c r="O11" s="101">
        <v>20104</v>
      </c>
      <c r="P11" s="102">
        <v>1</v>
      </c>
      <c r="Q11" t="s" s="68">
        <v>132</v>
      </c>
      <c r="R11" t="s" s="68">
        <v>133</v>
      </c>
      <c r="S11" t="s" s="86">
        <v>124</v>
      </c>
      <c r="T11" s="73"/>
      <c r="U11" s="73"/>
      <c r="V11" s="73"/>
      <c r="W11" s="73"/>
      <c r="X11" t="s" s="110">
        <v>134</v>
      </c>
      <c r="Y11" t="s" s="74">
        <v>135</v>
      </c>
      <c r="Z11" t="s" s="74">
        <v>82</v>
      </c>
      <c r="AA11" t="s" s="74">
        <v>83</v>
      </c>
      <c r="AB11" t="s" s="95">
        <v>34</v>
      </c>
      <c r="AC11" s="75"/>
      <c r="AD11" t="s" s="77">
        <v>60</v>
      </c>
      <c r="AE11" t="s" s="95">
        <v>96</v>
      </c>
      <c r="AF11" s="75"/>
      <c r="AG11" s="96">
        <v>2</v>
      </c>
      <c r="AH11" t="s" s="97">
        <v>63</v>
      </c>
      <c r="AI11" s="98"/>
      <c r="AJ11" s="98"/>
      <c r="AK11" t="s" s="99">
        <v>136</v>
      </c>
      <c r="AL11" t="s" s="100">
        <v>64</v>
      </c>
      <c r="AM11" t="s" s="83">
        <v>137</v>
      </c>
      <c r="AN11" s="84"/>
      <c r="AO11" s="85"/>
      <c r="AP11" s="85"/>
      <c r="AQ11" s="57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</row>
    <row r="12" ht="20.1" customHeight="1">
      <c r="A12" s="58">
        <f>IF(NOT(ISBLANK($A11)),MAX($A$4:$A11)+1,"")</f>
        <v>9</v>
      </c>
      <c r="B12" s="59">
        <v>10012</v>
      </c>
      <c r="C12" s="60">
        <v>14289</v>
      </c>
      <c r="D12" s="60">
        <v>86152</v>
      </c>
      <c r="E12" t="s" s="86">
        <v>138</v>
      </c>
      <c r="F12" t="s" s="86">
        <v>139</v>
      </c>
      <c r="G12" t="s" s="86">
        <f>D12&amp;" "&amp;E12&amp;", "&amp;F12</f>
        <v>140</v>
      </c>
      <c r="H12" t="s" s="87">
        <v>90</v>
      </c>
      <c r="I12" s="88">
        <v>1</v>
      </c>
      <c r="J12" t="s" s="89">
        <v>50</v>
      </c>
      <c r="K12" t="s" s="90">
        <v>51</v>
      </c>
      <c r="L12" t="s" s="91">
        <v>52</v>
      </c>
      <c r="M12" t="s" s="104">
        <v>141</v>
      </c>
      <c r="N12" t="s" s="68">
        <v>142</v>
      </c>
      <c r="O12" s="101">
        <v>20094</v>
      </c>
      <c r="P12" s="94"/>
      <c r="Q12" t="s" s="68">
        <v>143</v>
      </c>
      <c r="R12" t="s" s="68">
        <v>144</v>
      </c>
      <c r="S12" t="s" s="86">
        <v>94</v>
      </c>
      <c r="T12" s="73">
        <v>45536</v>
      </c>
      <c r="U12" s="108"/>
      <c r="V12" s="108"/>
      <c r="W12" s="108"/>
      <c r="X12" t="s" s="74">
        <v>95</v>
      </c>
      <c r="Y12" t="s" s="74">
        <v>95</v>
      </c>
      <c r="Z12" t="s" s="74">
        <v>59</v>
      </c>
      <c r="AA12" t="s" s="74">
        <v>59</v>
      </c>
      <c r="AB12" s="75"/>
      <c r="AC12" t="s" s="95">
        <v>84</v>
      </c>
      <c r="AD12" t="s" s="77">
        <v>60</v>
      </c>
      <c r="AE12" t="s" s="95">
        <v>96</v>
      </c>
      <c r="AF12" s="75"/>
      <c r="AG12" s="96">
        <v>1</v>
      </c>
      <c r="AH12" t="s" s="97">
        <v>63</v>
      </c>
      <c r="AI12" s="98"/>
      <c r="AJ12" s="98"/>
      <c r="AK12" t="s" s="99">
        <v>106</v>
      </c>
      <c r="AL12" t="s" s="100">
        <v>98</v>
      </c>
      <c r="AM12" t="s" s="83">
        <v>145</v>
      </c>
      <c r="AN12" s="84"/>
      <c r="AO12" s="85"/>
      <c r="AP12" s="85"/>
      <c r="AQ12" s="57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</row>
    <row r="13" ht="20.1" customHeight="1">
      <c r="A13" s="58">
        <f>IF(NOT(ISBLANK($A12)),MAX($A$4:$A12)+1,"")</f>
        <v>10</v>
      </c>
      <c r="B13" s="59">
        <v>10013</v>
      </c>
      <c r="C13" s="60">
        <v>14308</v>
      </c>
      <c r="D13" s="60">
        <v>82110</v>
      </c>
      <c r="E13" t="s" s="86">
        <v>146</v>
      </c>
      <c r="F13" t="s" s="86">
        <v>147</v>
      </c>
      <c r="G13" t="s" s="86">
        <f>D13&amp;" "&amp;E13&amp;", "&amp;F13</f>
        <v>148</v>
      </c>
      <c r="H13" t="s" s="87">
        <v>90</v>
      </c>
      <c r="I13" s="88">
        <v>1</v>
      </c>
      <c r="J13" t="s" s="89">
        <v>50</v>
      </c>
      <c r="K13" t="s" s="90">
        <v>51</v>
      </c>
      <c r="L13" t="s" s="91">
        <v>52</v>
      </c>
      <c r="M13" s="92"/>
      <c r="N13" t="s" s="68">
        <v>149</v>
      </c>
      <c r="O13" s="101">
        <v>20013</v>
      </c>
      <c r="P13" s="102">
        <v>1</v>
      </c>
      <c r="Q13" t="s" s="68">
        <v>150</v>
      </c>
      <c r="R13" t="s" s="68">
        <v>151</v>
      </c>
      <c r="S13" t="s" s="86">
        <v>94</v>
      </c>
      <c r="T13" s="73"/>
      <c r="U13" s="73"/>
      <c r="V13" s="73"/>
      <c r="W13" s="73"/>
      <c r="X13" t="s" s="74">
        <v>95</v>
      </c>
      <c r="Y13" t="s" s="74">
        <v>95</v>
      </c>
      <c r="Z13" t="s" s="74">
        <v>59</v>
      </c>
      <c r="AA13" t="s" s="74">
        <v>59</v>
      </c>
      <c r="AB13" s="75"/>
      <c r="AC13" s="75"/>
      <c r="AD13" t="s" s="77">
        <v>60</v>
      </c>
      <c r="AE13" t="s" s="95">
        <v>96</v>
      </c>
      <c r="AF13" s="75"/>
      <c r="AG13" s="96">
        <v>1</v>
      </c>
      <c r="AH13" t="s" s="97">
        <v>63</v>
      </c>
      <c r="AI13" s="98"/>
      <c r="AJ13" s="98"/>
      <c r="AK13" t="s" s="99">
        <v>152</v>
      </c>
      <c r="AL13" t="s" s="100">
        <v>64</v>
      </c>
      <c r="AM13" t="s" s="83">
        <v>153</v>
      </c>
      <c r="AN13" s="84"/>
      <c r="AO13" s="85"/>
      <c r="AP13" s="85"/>
      <c r="AQ13" s="57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</row>
    <row r="14" ht="20.1" customHeight="1">
      <c r="A14" s="58">
        <f>IF(NOT(ISBLANK($A13)),MAX($A$4:$A13)+1,"")</f>
        <v>11</v>
      </c>
      <c r="B14" s="59">
        <v>10014</v>
      </c>
      <c r="C14" s="60">
        <v>14310</v>
      </c>
      <c r="D14" s="60">
        <v>81539</v>
      </c>
      <c r="E14" t="s" s="86">
        <v>107</v>
      </c>
      <c r="F14" t="s" s="86">
        <v>154</v>
      </c>
      <c r="G14" t="s" s="86">
        <f>D14&amp;" "&amp;E14&amp;", "&amp;F14</f>
        <v>155</v>
      </c>
      <c r="H14" t="s" s="87">
        <v>119</v>
      </c>
      <c r="I14" s="88">
        <v>1</v>
      </c>
      <c r="J14" t="s" s="89">
        <v>50</v>
      </c>
      <c r="K14" t="s" s="90">
        <v>51</v>
      </c>
      <c r="L14" t="s" s="91">
        <v>52</v>
      </c>
      <c r="M14" t="s" s="111">
        <v>156</v>
      </c>
      <c r="N14" t="s" s="68">
        <v>157</v>
      </c>
      <c r="O14" s="101">
        <v>20135</v>
      </c>
      <c r="P14" s="102">
        <v>1</v>
      </c>
      <c r="Q14" t="s" s="68">
        <v>158</v>
      </c>
      <c r="R14" t="s" s="68">
        <v>159</v>
      </c>
      <c r="S14" t="s" s="86">
        <v>160</v>
      </c>
      <c r="T14" s="73">
        <v>45413</v>
      </c>
      <c r="U14" s="105"/>
      <c r="V14" s="73"/>
      <c r="W14" s="73"/>
      <c r="X14" t="s" s="110">
        <v>125</v>
      </c>
      <c r="Y14" t="s" s="74">
        <v>126</v>
      </c>
      <c r="Z14" t="s" s="74">
        <v>126</v>
      </c>
      <c r="AA14" t="s" s="74">
        <v>83</v>
      </c>
      <c r="AB14" t="s" s="95">
        <v>34</v>
      </c>
      <c r="AC14" t="s" s="95">
        <v>60</v>
      </c>
      <c r="AD14" t="s" s="77">
        <v>60</v>
      </c>
      <c r="AE14" t="s" s="95">
        <v>96</v>
      </c>
      <c r="AF14" s="75"/>
      <c r="AG14" s="96">
        <v>2</v>
      </c>
      <c r="AH14" t="s" s="97">
        <v>63</v>
      </c>
      <c r="AI14" s="98"/>
      <c r="AJ14" s="98"/>
      <c r="AK14" t="s" s="99">
        <v>128</v>
      </c>
      <c r="AL14" t="s" s="100">
        <v>161</v>
      </c>
      <c r="AM14" t="s" s="83">
        <v>162</v>
      </c>
      <c r="AN14" s="84"/>
      <c r="AO14" s="85"/>
      <c r="AP14" s="85"/>
      <c r="AQ14" s="57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</row>
    <row r="15" ht="20.1" customHeight="1">
      <c r="A15" s="58">
        <f>IF(NOT(ISBLANK($A14)),MAX($A$4:$A14)+1,"")</f>
        <v>12</v>
      </c>
      <c r="B15" s="59">
        <v>10016</v>
      </c>
      <c r="C15" s="60">
        <v>14423</v>
      </c>
      <c r="D15" s="60">
        <v>85640</v>
      </c>
      <c r="E15" t="s" s="86">
        <v>163</v>
      </c>
      <c r="F15" t="s" s="86">
        <v>164</v>
      </c>
      <c r="G15" t="s" s="86">
        <f>D15&amp;" "&amp;E15&amp;", "&amp;F15</f>
        <v>165</v>
      </c>
      <c r="H15" t="s" s="87">
        <v>90</v>
      </c>
      <c r="I15" s="88">
        <v>1</v>
      </c>
      <c r="J15" t="s" s="89">
        <v>166</v>
      </c>
      <c r="K15" t="s" s="90">
        <v>51</v>
      </c>
      <c r="L15" t="s" s="91">
        <v>52</v>
      </c>
      <c r="M15" s="92"/>
      <c r="N15" t="s" s="68">
        <v>167</v>
      </c>
      <c r="O15" s="101">
        <v>20072</v>
      </c>
      <c r="P15" s="94"/>
      <c r="Q15" t="s" s="68">
        <v>168</v>
      </c>
      <c r="R15" t="s" s="68">
        <v>169</v>
      </c>
      <c r="S15" t="s" s="86">
        <v>94</v>
      </c>
      <c r="T15" s="73"/>
      <c r="U15" s="73"/>
      <c r="V15" s="73"/>
      <c r="W15" s="73"/>
      <c r="X15" t="s" s="74">
        <v>95</v>
      </c>
      <c r="Y15" t="s" s="74">
        <v>95</v>
      </c>
      <c r="Z15" t="s" s="74">
        <v>59</v>
      </c>
      <c r="AA15" t="s" s="74">
        <v>59</v>
      </c>
      <c r="AB15" s="75"/>
      <c r="AC15" s="75"/>
      <c r="AD15" t="s" s="77">
        <v>60</v>
      </c>
      <c r="AE15" t="s" s="95">
        <v>96</v>
      </c>
      <c r="AF15" s="75"/>
      <c r="AG15" s="96">
        <v>2</v>
      </c>
      <c r="AH15" t="s" s="97">
        <v>63</v>
      </c>
      <c r="AI15" s="98"/>
      <c r="AJ15" s="98"/>
      <c r="AK15" t="s" s="99">
        <v>106</v>
      </c>
      <c r="AL15" t="s" s="100">
        <v>64</v>
      </c>
      <c r="AM15" t="s" s="83">
        <v>170</v>
      </c>
      <c r="AN15" s="84"/>
      <c r="AO15" s="85"/>
      <c r="AP15" s="85"/>
      <c r="AQ15" s="57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</row>
    <row r="16" ht="20.1" customHeight="1">
      <c r="A16" s="58">
        <f>IF(NOT(ISBLANK($A15)),MAX($A$4:$A15)+1,"")</f>
        <v>13</v>
      </c>
      <c r="B16" s="59">
        <v>10017</v>
      </c>
      <c r="C16" s="60">
        <v>14433</v>
      </c>
      <c r="D16" s="60">
        <v>83435</v>
      </c>
      <c r="E16" t="s" s="86">
        <v>100</v>
      </c>
      <c r="F16" t="s" s="86">
        <v>171</v>
      </c>
      <c r="G16" t="s" s="86">
        <f>D16&amp;" "&amp;E16&amp;", "&amp;F16</f>
        <v>172</v>
      </c>
      <c r="H16" t="s" s="87">
        <v>119</v>
      </c>
      <c r="I16" s="88">
        <v>1</v>
      </c>
      <c r="J16" t="s" s="89">
        <v>50</v>
      </c>
      <c r="K16" t="s" s="90">
        <v>51</v>
      </c>
      <c r="L16" t="s" s="91">
        <v>70</v>
      </c>
      <c r="M16" t="s" s="104">
        <v>103</v>
      </c>
      <c r="N16" t="s" s="68">
        <v>71</v>
      </c>
      <c r="O16" s="93"/>
      <c r="P16" s="94"/>
      <c r="Q16" t="s" s="68">
        <v>173</v>
      </c>
      <c r="R16" s="84"/>
      <c r="S16" t="s" s="86">
        <v>124</v>
      </c>
      <c r="T16" s="73"/>
      <c r="U16" s="73"/>
      <c r="V16" s="73"/>
      <c r="W16" s="73"/>
      <c r="X16" t="s" s="74">
        <v>174</v>
      </c>
      <c r="Y16" t="s" s="74">
        <v>175</v>
      </c>
      <c r="Z16" t="s" s="74">
        <v>176</v>
      </c>
      <c r="AA16" t="s" s="74">
        <v>83</v>
      </c>
      <c r="AB16" t="s" s="95">
        <v>34</v>
      </c>
      <c r="AC16" t="s" s="95">
        <v>84</v>
      </c>
      <c r="AD16" t="s" s="77">
        <v>60</v>
      </c>
      <c r="AE16" t="s" s="95">
        <v>96</v>
      </c>
      <c r="AF16" s="75"/>
      <c r="AG16" s="96">
        <v>1</v>
      </c>
      <c r="AH16" t="s" s="97">
        <v>63</v>
      </c>
      <c r="AI16" s="98"/>
      <c r="AJ16" s="98"/>
      <c r="AK16" t="s" s="99">
        <v>177</v>
      </c>
      <c r="AL16" t="s" s="100">
        <v>64</v>
      </c>
      <c r="AM16" s="107"/>
      <c r="AN16" s="84"/>
      <c r="AO16" s="85"/>
      <c r="AP16" s="85"/>
      <c r="AQ16" s="57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</row>
    <row r="17" ht="20.1" customHeight="1">
      <c r="A17" s="58">
        <f>IF(NOT(ISBLANK($A16)),MAX($A$4:$A16)+1,"")</f>
        <v>14</v>
      </c>
      <c r="B17" s="59">
        <v>10019</v>
      </c>
      <c r="C17" s="60">
        <v>14448</v>
      </c>
      <c r="D17" s="60">
        <v>82487</v>
      </c>
      <c r="E17" t="s" s="86">
        <v>178</v>
      </c>
      <c r="F17" t="s" s="86">
        <v>179</v>
      </c>
      <c r="G17" t="s" s="86">
        <f>D17&amp;" "&amp;E17&amp;", "&amp;F17</f>
        <v>180</v>
      </c>
      <c r="H17" t="s" s="87">
        <v>90</v>
      </c>
      <c r="I17" s="88">
        <v>1</v>
      </c>
      <c r="J17" t="s" s="89">
        <v>50</v>
      </c>
      <c r="K17" t="s" s="90">
        <v>51</v>
      </c>
      <c r="L17" t="s" s="91">
        <v>52</v>
      </c>
      <c r="M17" s="92"/>
      <c r="N17" t="s" s="68">
        <v>181</v>
      </c>
      <c r="O17" s="101">
        <v>20089</v>
      </c>
      <c r="P17" s="102">
        <v>1</v>
      </c>
      <c r="Q17" t="s" s="68">
        <v>182</v>
      </c>
      <c r="R17" t="s" s="68">
        <v>183</v>
      </c>
      <c r="S17" t="s" s="86">
        <v>94</v>
      </c>
      <c r="T17" s="73"/>
      <c r="U17" s="105"/>
      <c r="V17" s="105"/>
      <c r="W17" s="73"/>
      <c r="X17" t="s" s="74">
        <v>95</v>
      </c>
      <c r="Y17" t="s" s="74">
        <v>95</v>
      </c>
      <c r="Z17" t="s" s="74">
        <v>58</v>
      </c>
      <c r="AA17" t="s" s="74">
        <v>83</v>
      </c>
      <c r="AB17" t="s" s="95">
        <v>34</v>
      </c>
      <c r="AC17" t="s" s="95">
        <v>84</v>
      </c>
      <c r="AD17" t="s" s="77">
        <v>60</v>
      </c>
      <c r="AE17" t="s" s="95">
        <v>61</v>
      </c>
      <c r="AF17" t="s" s="95">
        <v>85</v>
      </c>
      <c r="AG17" s="96">
        <v>1</v>
      </c>
      <c r="AH17" t="s" s="97">
        <v>63</v>
      </c>
      <c r="AI17" s="98"/>
      <c r="AJ17" t="s" s="97">
        <v>64</v>
      </c>
      <c r="AK17" t="s" s="99">
        <v>106</v>
      </c>
      <c r="AL17" t="s" s="100">
        <v>64</v>
      </c>
      <c r="AM17" t="s" s="83">
        <v>184</v>
      </c>
      <c r="AN17" s="84"/>
      <c r="AO17" s="85"/>
      <c r="AP17" s="85"/>
      <c r="AQ17" s="57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</row>
    <row r="18" ht="20.1" customHeight="1">
      <c r="A18" s="58">
        <f>IF(NOT(ISBLANK($A17)),MAX($A$4:$A17)+1,"")</f>
        <v>15</v>
      </c>
      <c r="B18" s="59">
        <v>10021</v>
      </c>
      <c r="C18" s="60">
        <v>14455</v>
      </c>
      <c r="D18" s="60">
        <v>83278</v>
      </c>
      <c r="E18" t="s" s="86">
        <v>67</v>
      </c>
      <c r="F18" t="s" s="86">
        <v>185</v>
      </c>
      <c r="G18" t="s" s="86">
        <f>D18&amp;" "&amp;E18&amp;", "&amp;F18</f>
        <v>186</v>
      </c>
      <c r="H18" t="s" s="87">
        <v>119</v>
      </c>
      <c r="I18" s="88">
        <v>1</v>
      </c>
      <c r="J18" t="s" s="89">
        <v>50</v>
      </c>
      <c r="K18" t="s" s="90">
        <v>51</v>
      </c>
      <c r="L18" t="s" s="91">
        <v>70</v>
      </c>
      <c r="M18" s="92"/>
      <c r="N18" t="s" s="68">
        <v>71</v>
      </c>
      <c r="O18" s="93"/>
      <c r="P18" s="94"/>
      <c r="Q18" t="s" s="68">
        <v>187</v>
      </c>
      <c r="R18" s="84"/>
      <c r="S18" t="s" s="86">
        <v>124</v>
      </c>
      <c r="T18" s="112"/>
      <c r="U18" t="s" s="113">
        <v>188</v>
      </c>
      <c r="V18" s="112"/>
      <c r="W18" s="112"/>
      <c r="X18" t="s" s="110">
        <v>74</v>
      </c>
      <c r="Y18" t="s" s="74">
        <v>175</v>
      </c>
      <c r="Z18" t="s" s="74">
        <v>189</v>
      </c>
      <c r="AA18" t="s" s="74">
        <v>83</v>
      </c>
      <c r="AB18" s="75"/>
      <c r="AC18" t="s" s="95">
        <v>84</v>
      </c>
      <c r="AD18" t="s" s="77">
        <v>60</v>
      </c>
      <c r="AE18" t="s" s="95">
        <v>96</v>
      </c>
      <c r="AF18" s="75"/>
      <c r="AG18" s="96">
        <v>2</v>
      </c>
      <c r="AH18" t="s" s="97">
        <v>63</v>
      </c>
      <c r="AI18" s="98"/>
      <c r="AJ18" s="98"/>
      <c r="AK18" t="s" s="99">
        <v>190</v>
      </c>
      <c r="AL18" t="s" s="100">
        <v>64</v>
      </c>
      <c r="AM18" s="85"/>
      <c r="AN18" s="84"/>
      <c r="AO18" s="85"/>
      <c r="AP18" s="85"/>
      <c r="AQ18" s="57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</row>
    <row r="19" ht="20.1" customHeight="1">
      <c r="A19" s="58">
        <f>IF(NOT(ISBLANK($A18)),MAX($A$4:$A18)+1,"")</f>
        <v>16</v>
      </c>
      <c r="B19" s="59">
        <v>10022</v>
      </c>
      <c r="C19" s="60">
        <v>14456</v>
      </c>
      <c r="D19" s="60">
        <v>82386</v>
      </c>
      <c r="E19" t="s" s="86">
        <v>191</v>
      </c>
      <c r="F19" t="s" s="86">
        <v>192</v>
      </c>
      <c r="G19" t="s" s="86">
        <f>D19&amp;" "&amp;E19&amp;", "&amp;F19</f>
        <v>193</v>
      </c>
      <c r="H19" t="s" s="87">
        <v>90</v>
      </c>
      <c r="I19" s="88">
        <v>1</v>
      </c>
      <c r="J19" t="s" s="89">
        <v>50</v>
      </c>
      <c r="K19" t="s" s="90">
        <v>51</v>
      </c>
      <c r="L19" t="s" s="91">
        <v>52</v>
      </c>
      <c r="M19" t="s" s="104">
        <v>120</v>
      </c>
      <c r="N19" t="s" s="68">
        <v>121</v>
      </c>
      <c r="O19" s="101">
        <v>20113</v>
      </c>
      <c r="P19" s="94"/>
      <c r="Q19" t="s" s="68">
        <v>194</v>
      </c>
      <c r="R19" t="s" s="68">
        <v>123</v>
      </c>
      <c r="S19" t="s" s="86">
        <v>94</v>
      </c>
      <c r="T19" s="73"/>
      <c r="U19" s="73"/>
      <c r="V19" s="73"/>
      <c r="W19" s="73"/>
      <c r="X19" t="s" s="74">
        <v>95</v>
      </c>
      <c r="Y19" t="s" s="74">
        <v>95</v>
      </c>
      <c r="Z19" t="s" s="74">
        <v>114</v>
      </c>
      <c r="AA19" t="s" s="74">
        <v>83</v>
      </c>
      <c r="AB19" t="s" s="95">
        <v>34</v>
      </c>
      <c r="AC19" t="s" s="95">
        <v>84</v>
      </c>
      <c r="AD19" t="s" s="77">
        <v>60</v>
      </c>
      <c r="AE19" t="s" s="95">
        <v>61</v>
      </c>
      <c r="AF19" t="s" s="95">
        <v>85</v>
      </c>
      <c r="AG19" s="96">
        <v>2</v>
      </c>
      <c r="AH19" t="s" s="97">
        <v>63</v>
      </c>
      <c r="AI19" s="98"/>
      <c r="AJ19" t="s" s="97">
        <v>64</v>
      </c>
      <c r="AK19" t="s" s="99">
        <v>65</v>
      </c>
      <c r="AL19" t="s" s="100">
        <v>64</v>
      </c>
      <c r="AM19" t="s" s="83">
        <v>129</v>
      </c>
      <c r="AN19" s="84"/>
      <c r="AO19" s="85"/>
      <c r="AP19" s="85"/>
      <c r="AQ19" s="57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</row>
    <row r="20" ht="20.1" customHeight="1">
      <c r="A20" s="58">
        <f>IF(NOT(ISBLANK($A19)),MAX($A$4:$A19)+1,"")</f>
        <v>17</v>
      </c>
      <c r="B20" s="59">
        <v>10023</v>
      </c>
      <c r="C20" s="60">
        <v>14459</v>
      </c>
      <c r="D20" s="60">
        <v>82515</v>
      </c>
      <c r="E20" t="s" s="86">
        <v>195</v>
      </c>
      <c r="F20" t="s" s="86">
        <v>196</v>
      </c>
      <c r="G20" t="s" s="86">
        <f>D20&amp;" "&amp;E20&amp;", "&amp;F20</f>
        <v>197</v>
      </c>
      <c r="H20" t="s" s="87">
        <v>119</v>
      </c>
      <c r="I20" s="88">
        <v>1</v>
      </c>
      <c r="J20" t="s" s="89">
        <v>50</v>
      </c>
      <c r="K20" t="s" s="90">
        <v>51</v>
      </c>
      <c r="L20" t="s" s="91">
        <v>52</v>
      </c>
      <c r="M20" t="s" s="104">
        <v>198</v>
      </c>
      <c r="N20" t="s" s="68">
        <v>199</v>
      </c>
      <c r="O20" s="101">
        <v>20134</v>
      </c>
      <c r="P20" s="102">
        <v>1</v>
      </c>
      <c r="Q20" t="s" s="68">
        <v>200</v>
      </c>
      <c r="R20" s="84"/>
      <c r="S20" t="s" s="86">
        <v>201</v>
      </c>
      <c r="T20" s="73">
        <v>45352</v>
      </c>
      <c r="U20" t="s" s="114">
        <v>202</v>
      </c>
      <c r="V20" s="115"/>
      <c r="W20" s="116"/>
      <c r="X20" t="s" s="110">
        <v>74</v>
      </c>
      <c r="Y20" t="s" s="110">
        <v>203</v>
      </c>
      <c r="Z20" t="s" s="110">
        <v>204</v>
      </c>
      <c r="AA20" t="s" s="110">
        <v>204</v>
      </c>
      <c r="AB20" s="75"/>
      <c r="AC20" t="s" s="95">
        <v>60</v>
      </c>
      <c r="AD20" t="s" s="77">
        <v>60</v>
      </c>
      <c r="AE20" t="s" s="95">
        <v>61</v>
      </c>
      <c r="AF20" t="s" s="95">
        <v>85</v>
      </c>
      <c r="AG20" s="96">
        <v>2</v>
      </c>
      <c r="AH20" t="s" s="97">
        <v>63</v>
      </c>
      <c r="AI20" s="98"/>
      <c r="AJ20" t="s" s="97">
        <v>64</v>
      </c>
      <c r="AK20" t="s" s="99">
        <v>205</v>
      </c>
      <c r="AL20" t="s" s="100">
        <v>64</v>
      </c>
      <c r="AM20" t="s" s="83">
        <v>206</v>
      </c>
      <c r="AN20" s="84"/>
      <c r="AO20" s="85"/>
      <c r="AP20" s="85"/>
      <c r="AQ20" s="57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</row>
    <row r="21" ht="20.1" customHeight="1">
      <c r="A21" s="58">
        <f>IF(NOT(ISBLANK($A20)),MAX($A$4:$A20)+1,"")</f>
        <v>18</v>
      </c>
      <c r="B21" s="59">
        <v>10024</v>
      </c>
      <c r="C21" s="60">
        <v>14461</v>
      </c>
      <c r="D21" s="60">
        <v>82131</v>
      </c>
      <c r="E21" t="s" s="86">
        <v>207</v>
      </c>
      <c r="F21" t="s" s="86">
        <v>208</v>
      </c>
      <c r="G21" t="s" s="86">
        <f>D21&amp;" "&amp;E21&amp;", "&amp;F21</f>
        <v>209</v>
      </c>
      <c r="H21" t="s" s="87">
        <v>49</v>
      </c>
      <c r="I21" s="88">
        <v>1</v>
      </c>
      <c r="J21" t="s" s="89">
        <v>50</v>
      </c>
      <c r="K21" t="s" s="90">
        <v>51</v>
      </c>
      <c r="L21" t="s" s="91">
        <v>52</v>
      </c>
      <c r="M21" t="s" s="104">
        <v>210</v>
      </c>
      <c r="N21" t="s" s="68">
        <v>211</v>
      </c>
      <c r="O21" s="101">
        <v>20132</v>
      </c>
      <c r="P21" s="102">
        <v>1</v>
      </c>
      <c r="Q21" t="s" s="68">
        <v>212</v>
      </c>
      <c r="R21" t="s" s="68">
        <v>213</v>
      </c>
      <c r="S21" t="s" s="86">
        <v>214</v>
      </c>
      <c r="T21" s="73">
        <v>45342</v>
      </c>
      <c r="U21" s="105"/>
      <c r="V21" s="105"/>
      <c r="W21" s="73"/>
      <c r="X21" t="s" s="74">
        <v>215</v>
      </c>
      <c r="Y21" t="s" s="74">
        <v>216</v>
      </c>
      <c r="Z21" t="s" s="74">
        <v>217</v>
      </c>
      <c r="AA21" t="s" s="74">
        <v>83</v>
      </c>
      <c r="AB21" t="s" s="95">
        <v>34</v>
      </c>
      <c r="AC21" t="s" s="95">
        <v>60</v>
      </c>
      <c r="AD21" t="s" s="77">
        <v>60</v>
      </c>
      <c r="AE21" t="s" s="95">
        <v>96</v>
      </c>
      <c r="AF21" s="75"/>
      <c r="AG21" s="96">
        <v>2</v>
      </c>
      <c r="AH21" t="s" s="97">
        <v>63</v>
      </c>
      <c r="AI21" s="98"/>
      <c r="AJ21" t="s" s="97">
        <v>64</v>
      </c>
      <c r="AK21" t="s" s="99">
        <v>218</v>
      </c>
      <c r="AL21" t="s" s="100">
        <v>64</v>
      </c>
      <c r="AM21" t="s" s="83">
        <v>219</v>
      </c>
      <c r="AN21" s="84"/>
      <c r="AO21" s="85"/>
      <c r="AP21" s="85"/>
      <c r="AQ21" s="57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</row>
    <row r="22" ht="20.1" customHeight="1">
      <c r="A22" s="58">
        <f>IF(NOT(ISBLANK($A21)),MAX($A$4:$A21)+1,"")</f>
        <v>19</v>
      </c>
      <c r="B22" s="59">
        <v>10028</v>
      </c>
      <c r="C22" s="60">
        <v>15507</v>
      </c>
      <c r="D22" s="60">
        <v>81737</v>
      </c>
      <c r="E22" t="s" s="86">
        <v>107</v>
      </c>
      <c r="F22" t="s" s="86">
        <v>220</v>
      </c>
      <c r="G22" t="s" s="86">
        <f>D22&amp;" "&amp;E22&amp;", "&amp;F22</f>
        <v>221</v>
      </c>
      <c r="H22" t="s" s="87">
        <v>49</v>
      </c>
      <c r="I22" s="88">
        <v>1</v>
      </c>
      <c r="J22" t="s" s="89">
        <v>50</v>
      </c>
      <c r="K22" t="s" s="90">
        <v>51</v>
      </c>
      <c r="L22" t="s" s="91">
        <v>52</v>
      </c>
      <c r="M22" t="s" s="104">
        <v>222</v>
      </c>
      <c r="N22" t="s" s="68">
        <v>167</v>
      </c>
      <c r="O22" s="117"/>
      <c r="P22" s="102">
        <v>1</v>
      </c>
      <c r="Q22" t="s" s="68">
        <v>223</v>
      </c>
      <c r="R22" t="s" s="68">
        <v>224</v>
      </c>
      <c r="S22" t="s" s="86">
        <v>225</v>
      </c>
      <c r="T22" s="73">
        <v>45597</v>
      </c>
      <c r="U22" t="s" s="118">
        <v>226</v>
      </c>
      <c r="V22" s="73"/>
      <c r="W22" s="73"/>
      <c r="X22" t="s" s="74">
        <v>227</v>
      </c>
      <c r="Y22" t="s" s="74">
        <v>227</v>
      </c>
      <c r="Z22" t="s" s="74">
        <v>82</v>
      </c>
      <c r="AA22" t="s" s="74">
        <v>83</v>
      </c>
      <c r="AB22" t="s" s="95">
        <v>34</v>
      </c>
      <c r="AC22" t="s" s="95">
        <v>60</v>
      </c>
      <c r="AD22" t="s" s="77">
        <v>60</v>
      </c>
      <c r="AE22" t="s" s="95">
        <v>61</v>
      </c>
      <c r="AF22" t="s" s="95">
        <v>228</v>
      </c>
      <c r="AG22" s="96">
        <v>2</v>
      </c>
      <c r="AH22" t="s" s="97">
        <v>63</v>
      </c>
      <c r="AI22" s="98"/>
      <c r="AJ22" t="s" s="97">
        <v>64</v>
      </c>
      <c r="AK22" t="s" s="99">
        <v>229</v>
      </c>
      <c r="AL22" t="s" s="100">
        <v>64</v>
      </c>
      <c r="AM22" t="s" s="83">
        <v>170</v>
      </c>
      <c r="AN22" s="84"/>
      <c r="AO22" s="85"/>
      <c r="AP22" s="85"/>
      <c r="AQ22" s="57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</row>
    <row r="23" ht="20.1" customHeight="1">
      <c r="A23" s="58">
        <f>IF(NOT(ISBLANK($A22)),MAX($A$4:$A22)+1,"")</f>
        <v>20</v>
      </c>
      <c r="B23" s="59">
        <v>10029</v>
      </c>
      <c r="C23" s="60">
        <v>15509</v>
      </c>
      <c r="D23" s="60">
        <v>81479</v>
      </c>
      <c r="E23" t="s" s="86">
        <v>107</v>
      </c>
      <c r="F23" t="s" s="86">
        <v>230</v>
      </c>
      <c r="G23" t="s" s="86">
        <f>D23&amp;" "&amp;E23&amp;", "&amp;F23</f>
        <v>231</v>
      </c>
      <c r="H23" t="s" s="87">
        <v>49</v>
      </c>
      <c r="I23" s="88">
        <v>1</v>
      </c>
      <c r="J23" t="s" s="89">
        <v>50</v>
      </c>
      <c r="K23" t="s" s="90">
        <v>51</v>
      </c>
      <c r="L23" t="s" s="91">
        <v>52</v>
      </c>
      <c r="M23" t="s" s="104">
        <v>232</v>
      </c>
      <c r="N23" t="s" s="68">
        <v>233</v>
      </c>
      <c r="O23" s="101">
        <v>20130</v>
      </c>
      <c r="P23" s="102">
        <v>1</v>
      </c>
      <c r="Q23" t="s" s="119">
        <v>234</v>
      </c>
      <c r="R23" t="s" s="119">
        <v>235</v>
      </c>
      <c r="S23" s="120"/>
      <c r="T23" s="73">
        <v>45383</v>
      </c>
      <c r="U23" s="108"/>
      <c r="V23" s="108"/>
      <c r="W23" s="108"/>
      <c r="X23" t="s" s="74">
        <v>215</v>
      </c>
      <c r="Y23" t="s" s="74">
        <v>236</v>
      </c>
      <c r="Z23" t="s" s="74">
        <v>176</v>
      </c>
      <c r="AA23" t="s" s="74">
        <v>83</v>
      </c>
      <c r="AB23" s="75"/>
      <c r="AC23" t="s" s="95">
        <v>60</v>
      </c>
      <c r="AD23" t="s" s="77">
        <v>60</v>
      </c>
      <c r="AE23" t="s" s="95">
        <v>61</v>
      </c>
      <c r="AF23" t="s" s="95">
        <v>228</v>
      </c>
      <c r="AG23" s="96">
        <v>1</v>
      </c>
      <c r="AH23" t="s" s="97">
        <v>63</v>
      </c>
      <c r="AI23" s="98"/>
      <c r="AJ23" t="s" s="97">
        <v>64</v>
      </c>
      <c r="AK23" t="s" s="99">
        <v>237</v>
      </c>
      <c r="AL23" t="s" s="100">
        <v>64</v>
      </c>
      <c r="AM23" t="s" s="83">
        <v>238</v>
      </c>
      <c r="AN23" s="84"/>
      <c r="AO23" s="85"/>
      <c r="AP23" s="85"/>
      <c r="AQ23" s="57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</row>
    <row r="24" ht="20.1" customHeight="1">
      <c r="A24" s="58">
        <f>IF(NOT(ISBLANK($A23)),MAX($A$4:$A23)+1,"")</f>
        <v>21</v>
      </c>
      <c r="B24" s="59">
        <v>10035</v>
      </c>
      <c r="C24" s="60">
        <v>16245</v>
      </c>
      <c r="D24" s="60">
        <v>80634</v>
      </c>
      <c r="E24" t="s" s="86">
        <v>107</v>
      </c>
      <c r="F24" t="s" s="86">
        <v>239</v>
      </c>
      <c r="G24" t="s" s="86">
        <f>D24&amp;" "&amp;E24&amp;", "&amp;F24</f>
        <v>240</v>
      </c>
      <c r="H24" t="s" s="87">
        <v>49</v>
      </c>
      <c r="I24" s="88">
        <v>1</v>
      </c>
      <c r="J24" t="s" s="89">
        <v>166</v>
      </c>
      <c r="K24" t="s" s="90">
        <v>241</v>
      </c>
      <c r="L24" t="s" s="91">
        <v>52</v>
      </c>
      <c r="M24" t="s" s="104">
        <v>242</v>
      </c>
      <c r="N24" t="s" s="68">
        <v>243</v>
      </c>
      <c r="O24" s="101">
        <v>20123</v>
      </c>
      <c r="P24" s="102">
        <v>1</v>
      </c>
      <c r="Q24" t="s" s="68">
        <v>244</v>
      </c>
      <c r="R24" t="s" s="68">
        <v>245</v>
      </c>
      <c r="S24" t="s" s="86">
        <v>246</v>
      </c>
      <c r="T24" s="73">
        <v>45292</v>
      </c>
      <c r="U24" s="108"/>
      <c r="V24" s="108"/>
      <c r="W24" s="108"/>
      <c r="X24" t="s" s="74">
        <v>247</v>
      </c>
      <c r="Y24" t="s" s="74">
        <v>248</v>
      </c>
      <c r="Z24" t="s" s="74">
        <v>249</v>
      </c>
      <c r="AA24" t="s" s="74">
        <v>83</v>
      </c>
      <c r="AB24" t="s" s="95">
        <v>34</v>
      </c>
      <c r="AC24" t="s" s="95">
        <v>84</v>
      </c>
      <c r="AD24" t="s" s="77">
        <v>60</v>
      </c>
      <c r="AE24" t="s" s="95">
        <v>96</v>
      </c>
      <c r="AF24" s="75"/>
      <c r="AG24" s="96">
        <v>2</v>
      </c>
      <c r="AH24" t="s" s="97">
        <v>63</v>
      </c>
      <c r="AI24" s="98"/>
      <c r="AJ24" t="s" s="97">
        <v>64</v>
      </c>
      <c r="AK24" t="s" s="99">
        <v>250</v>
      </c>
      <c r="AL24" t="s" s="100">
        <v>64</v>
      </c>
      <c r="AM24" t="s" s="83">
        <v>251</v>
      </c>
      <c r="AN24" s="84"/>
      <c r="AO24" s="85"/>
      <c r="AP24" s="85"/>
      <c r="AQ24" s="57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</row>
    <row r="25" ht="20.1" customHeight="1">
      <c r="A25" s="58">
        <f>IF(NOT(ISBLANK($A24)),MAX($A$4:$A24)+1,"")</f>
        <v>22</v>
      </c>
      <c r="B25" s="59">
        <v>10037</v>
      </c>
      <c r="C25" s="60">
        <v>16614</v>
      </c>
      <c r="D25" s="60">
        <v>82319</v>
      </c>
      <c r="E25" t="s" s="86">
        <v>252</v>
      </c>
      <c r="F25" t="s" s="86">
        <v>253</v>
      </c>
      <c r="G25" t="s" s="86">
        <f>D25&amp;" "&amp;E25&amp;", "&amp;F25</f>
        <v>254</v>
      </c>
      <c r="H25" t="s" s="87">
        <v>119</v>
      </c>
      <c r="I25" s="88">
        <v>1</v>
      </c>
      <c r="J25" t="s" s="89">
        <v>50</v>
      </c>
      <c r="K25" t="s" s="90">
        <v>51</v>
      </c>
      <c r="L25" t="s" s="91">
        <v>52</v>
      </c>
      <c r="M25" t="s" s="104">
        <v>255</v>
      </c>
      <c r="N25" t="s" s="68">
        <v>256</v>
      </c>
      <c r="O25" s="101">
        <v>20125</v>
      </c>
      <c r="P25" s="102">
        <v>1</v>
      </c>
      <c r="Q25" t="s" s="68">
        <v>257</v>
      </c>
      <c r="R25" t="s" s="68">
        <v>258</v>
      </c>
      <c r="S25" t="s" s="86">
        <v>124</v>
      </c>
      <c r="T25" s="73"/>
      <c r="U25" s="73"/>
      <c r="V25" s="73"/>
      <c r="W25" s="73"/>
      <c r="X25" t="s" s="74">
        <v>125</v>
      </c>
      <c r="Y25" t="s" s="74">
        <v>125</v>
      </c>
      <c r="Z25" t="s" s="74">
        <v>127</v>
      </c>
      <c r="AA25" t="s" s="74">
        <v>83</v>
      </c>
      <c r="AB25" t="s" s="95">
        <v>34</v>
      </c>
      <c r="AC25" t="s" s="95">
        <v>60</v>
      </c>
      <c r="AD25" t="s" s="77">
        <v>60</v>
      </c>
      <c r="AE25" t="s" s="95">
        <v>96</v>
      </c>
      <c r="AF25" s="75"/>
      <c r="AG25" s="96">
        <v>2</v>
      </c>
      <c r="AH25" t="s" s="97">
        <v>63</v>
      </c>
      <c r="AI25" s="98"/>
      <c r="AJ25" t="s" s="97">
        <v>64</v>
      </c>
      <c r="AK25" t="s" s="99">
        <v>259</v>
      </c>
      <c r="AL25" t="s" s="100">
        <v>64</v>
      </c>
      <c r="AM25" t="s" s="83">
        <v>260</v>
      </c>
      <c r="AN25" s="84"/>
      <c r="AO25" s="85"/>
      <c r="AP25" s="85"/>
      <c r="AQ25" s="57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</row>
    <row r="26" ht="20.1" customHeight="1">
      <c r="A26" s="58">
        <f>IF(NOT(ISBLANK($A25)),MAX($A$4:$A25)+1,"")</f>
        <v>23</v>
      </c>
      <c r="B26" s="59">
        <v>10038</v>
      </c>
      <c r="C26" s="60">
        <v>16640</v>
      </c>
      <c r="D26" s="60">
        <v>80639</v>
      </c>
      <c r="E26" t="s" s="86">
        <v>261</v>
      </c>
      <c r="F26" t="s" s="86">
        <v>262</v>
      </c>
      <c r="G26" t="s" s="86">
        <f>D26&amp;" "&amp;E26&amp;", "&amp;F26</f>
        <v>263</v>
      </c>
      <c r="H26" t="s" s="87">
        <v>119</v>
      </c>
      <c r="I26" s="88">
        <v>1</v>
      </c>
      <c r="J26" t="s" s="89">
        <v>50</v>
      </c>
      <c r="K26" t="s" s="90">
        <v>51</v>
      </c>
      <c r="L26" t="s" s="91">
        <v>52</v>
      </c>
      <c r="M26" t="s" s="104">
        <v>264</v>
      </c>
      <c r="N26" t="s" s="68">
        <v>110</v>
      </c>
      <c r="O26" s="101">
        <v>20104</v>
      </c>
      <c r="P26" s="94"/>
      <c r="Q26" t="s" s="68">
        <v>265</v>
      </c>
      <c r="R26" t="s" s="68">
        <v>133</v>
      </c>
      <c r="S26" t="s" s="86">
        <v>124</v>
      </c>
      <c r="T26" s="73"/>
      <c r="U26" s="121"/>
      <c r="V26" s="121"/>
      <c r="W26" s="121"/>
      <c r="X26" t="s" s="74">
        <v>266</v>
      </c>
      <c r="Y26" t="s" s="74">
        <v>59</v>
      </c>
      <c r="Z26" t="s" s="74">
        <v>59</v>
      </c>
      <c r="AA26" t="s" s="74">
        <v>59</v>
      </c>
      <c r="AB26" s="75"/>
      <c r="AC26" s="75"/>
      <c r="AD26" t="s" s="77">
        <v>60</v>
      </c>
      <c r="AE26" t="s" s="95">
        <v>96</v>
      </c>
      <c r="AF26" s="75"/>
      <c r="AG26" s="96">
        <v>1</v>
      </c>
      <c r="AH26" t="s" s="97">
        <v>267</v>
      </c>
      <c r="AI26" s="98"/>
      <c r="AJ26" s="98"/>
      <c r="AK26" t="s" s="99">
        <v>268</v>
      </c>
      <c r="AL26" t="s" s="100">
        <v>64</v>
      </c>
      <c r="AM26" t="s" s="122">
        <v>269</v>
      </c>
      <c r="AN26" s="84"/>
      <c r="AO26" s="85"/>
      <c r="AP26" s="85"/>
      <c r="AQ26" s="57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</row>
    <row r="27" ht="20.1" customHeight="1">
      <c r="A27" s="58">
        <f>IF(NOT(ISBLANK($A26)),MAX($A$4:$A26)+1,"")</f>
        <v>24</v>
      </c>
      <c r="B27" s="59">
        <v>10039</v>
      </c>
      <c r="C27" s="60">
        <v>16658</v>
      </c>
      <c r="D27" s="60">
        <v>81667</v>
      </c>
      <c r="E27" t="s" s="86">
        <v>107</v>
      </c>
      <c r="F27" t="s" s="86">
        <v>270</v>
      </c>
      <c r="G27" t="s" s="86">
        <f>D27&amp;" "&amp;E27&amp;", "&amp;F27</f>
        <v>271</v>
      </c>
      <c r="H27" t="s" s="87">
        <v>119</v>
      </c>
      <c r="I27" s="88">
        <v>1</v>
      </c>
      <c r="J27" t="s" s="89">
        <v>50</v>
      </c>
      <c r="K27" t="s" s="90">
        <v>51</v>
      </c>
      <c r="L27" t="s" s="91">
        <v>52</v>
      </c>
      <c r="M27" t="s" s="104">
        <v>255</v>
      </c>
      <c r="N27" t="s" s="68">
        <v>272</v>
      </c>
      <c r="O27" s="101">
        <v>20124</v>
      </c>
      <c r="P27" s="102">
        <v>1</v>
      </c>
      <c r="Q27" t="s" s="68">
        <v>273</v>
      </c>
      <c r="R27" t="s" s="68">
        <v>274</v>
      </c>
      <c r="S27" t="s" s="86">
        <v>124</v>
      </c>
      <c r="T27" s="73">
        <v>45292</v>
      </c>
      <c r="U27" s="73"/>
      <c r="V27" s="73"/>
      <c r="W27" s="73"/>
      <c r="X27" t="s" s="74">
        <v>275</v>
      </c>
      <c r="Y27" t="s" s="74">
        <v>227</v>
      </c>
      <c r="Z27" t="s" s="74">
        <v>276</v>
      </c>
      <c r="AA27" t="s" s="74">
        <v>83</v>
      </c>
      <c r="AB27" t="s" s="95">
        <v>34</v>
      </c>
      <c r="AC27" t="s" s="95">
        <v>60</v>
      </c>
      <c r="AD27" t="s" s="77">
        <v>60</v>
      </c>
      <c r="AE27" t="s" s="95">
        <v>96</v>
      </c>
      <c r="AF27" s="75"/>
      <c r="AG27" s="96">
        <v>2</v>
      </c>
      <c r="AH27" t="s" s="97">
        <v>267</v>
      </c>
      <c r="AI27" s="98"/>
      <c r="AJ27" s="98"/>
      <c r="AK27" t="s" s="99">
        <v>277</v>
      </c>
      <c r="AL27" t="s" s="100">
        <v>64</v>
      </c>
      <c r="AM27" t="s" s="123">
        <v>278</v>
      </c>
      <c r="AN27" s="84"/>
      <c r="AO27" s="85"/>
      <c r="AP27" s="85"/>
      <c r="AQ27" s="57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</row>
    <row r="28" ht="20.1" customHeight="1">
      <c r="A28" s="58">
        <f>IF(NOT(ISBLANK($A27)),MAX($A$4:$A27)+1,"")</f>
        <v>25</v>
      </c>
      <c r="B28" s="59">
        <v>10041</v>
      </c>
      <c r="C28" s="60">
        <v>16965</v>
      </c>
      <c r="D28" s="60">
        <v>82064</v>
      </c>
      <c r="E28" t="s" s="86">
        <v>279</v>
      </c>
      <c r="F28" t="s" s="86">
        <v>280</v>
      </c>
      <c r="G28" t="s" s="86">
        <f>D28&amp;" "&amp;E28&amp;", "&amp;F28</f>
        <v>281</v>
      </c>
      <c r="H28" t="s" s="87">
        <v>49</v>
      </c>
      <c r="I28" s="88">
        <v>1</v>
      </c>
      <c r="J28" t="s" s="89">
        <v>50</v>
      </c>
      <c r="K28" t="s" s="90">
        <v>51</v>
      </c>
      <c r="L28" t="s" s="91">
        <v>52</v>
      </c>
      <c r="M28" s="92"/>
      <c r="N28" t="s" s="68">
        <v>110</v>
      </c>
      <c r="O28" s="101">
        <v>20104</v>
      </c>
      <c r="P28" s="94"/>
      <c r="Q28" t="s" s="68">
        <v>282</v>
      </c>
      <c r="R28" t="s" s="68">
        <v>133</v>
      </c>
      <c r="S28" t="s" s="86">
        <v>283</v>
      </c>
      <c r="T28" s="73"/>
      <c r="U28" s="73"/>
      <c r="V28" s="73"/>
      <c r="W28" s="73"/>
      <c r="X28" t="s" s="74">
        <v>215</v>
      </c>
      <c r="Y28" t="s" s="74">
        <v>216</v>
      </c>
      <c r="Z28" t="s" s="74">
        <v>217</v>
      </c>
      <c r="AA28" t="s" s="74">
        <v>83</v>
      </c>
      <c r="AB28" s="75"/>
      <c r="AC28" t="s" s="95">
        <v>60</v>
      </c>
      <c r="AD28" t="s" s="77">
        <v>60</v>
      </c>
      <c r="AE28" t="s" s="95">
        <v>61</v>
      </c>
      <c r="AF28" t="s" s="95">
        <v>85</v>
      </c>
      <c r="AG28" s="96">
        <v>1</v>
      </c>
      <c r="AH28" t="s" s="97">
        <v>63</v>
      </c>
      <c r="AI28" s="98"/>
      <c r="AJ28" t="s" s="97">
        <v>64</v>
      </c>
      <c r="AK28" t="s" s="99">
        <v>284</v>
      </c>
      <c r="AL28" t="s" s="100">
        <v>64</v>
      </c>
      <c r="AM28" t="s" s="122">
        <v>269</v>
      </c>
      <c r="AN28" s="84"/>
      <c r="AO28" s="85"/>
      <c r="AP28" s="85"/>
      <c r="AQ28" s="57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</row>
    <row r="29" ht="20.1" customHeight="1">
      <c r="A29" s="58">
        <f>IF(NOT(ISBLANK($A28)),MAX($A$4:$A28)+1,"")</f>
        <v>26</v>
      </c>
      <c r="B29" s="59">
        <v>10042</v>
      </c>
      <c r="C29" s="60">
        <v>16969</v>
      </c>
      <c r="D29" s="60">
        <v>82467</v>
      </c>
      <c r="E29" t="s" s="86">
        <v>285</v>
      </c>
      <c r="F29" t="s" s="86">
        <v>286</v>
      </c>
      <c r="G29" t="s" s="86">
        <f>D29&amp;" "&amp;E29&amp;", "&amp;F29</f>
        <v>287</v>
      </c>
      <c r="H29" t="s" s="87">
        <v>49</v>
      </c>
      <c r="I29" s="88">
        <v>1</v>
      </c>
      <c r="J29" t="s" s="89">
        <v>50</v>
      </c>
      <c r="K29" t="s" s="90">
        <v>51</v>
      </c>
      <c r="L29" t="s" s="91">
        <v>52</v>
      </c>
      <c r="M29" s="92"/>
      <c r="N29" t="s" s="68">
        <v>288</v>
      </c>
      <c r="O29" s="101">
        <v>20073</v>
      </c>
      <c r="P29" s="102">
        <v>1</v>
      </c>
      <c r="Q29" t="s" s="68">
        <v>289</v>
      </c>
      <c r="R29" t="s" s="68">
        <v>290</v>
      </c>
      <c r="S29" t="s" s="86">
        <v>291</v>
      </c>
      <c r="T29" s="73"/>
      <c r="U29" s="73"/>
      <c r="V29" s="73"/>
      <c r="W29" s="73"/>
      <c r="X29" t="s" s="74">
        <v>215</v>
      </c>
      <c r="Y29" t="s" s="74">
        <v>292</v>
      </c>
      <c r="Z29" t="s" s="74">
        <v>249</v>
      </c>
      <c r="AA29" t="s" s="74">
        <v>83</v>
      </c>
      <c r="AB29" t="s" s="95">
        <v>34</v>
      </c>
      <c r="AC29" t="s" s="95">
        <v>60</v>
      </c>
      <c r="AD29" t="s" s="77">
        <v>60</v>
      </c>
      <c r="AE29" t="s" s="95">
        <v>96</v>
      </c>
      <c r="AF29" s="75"/>
      <c r="AG29" s="96">
        <v>2</v>
      </c>
      <c r="AH29" t="s" s="97">
        <v>63</v>
      </c>
      <c r="AI29" s="98"/>
      <c r="AJ29" t="s" s="97">
        <v>64</v>
      </c>
      <c r="AK29" t="s" s="99">
        <v>293</v>
      </c>
      <c r="AL29" t="s" s="100">
        <v>64</v>
      </c>
      <c r="AM29" t="s" s="123">
        <v>294</v>
      </c>
      <c r="AN29" s="84"/>
      <c r="AO29" s="85"/>
      <c r="AP29" s="85"/>
      <c r="AQ29" s="57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</row>
    <row r="30" ht="20.1" customHeight="1">
      <c r="A30" s="58">
        <f>IF(NOT(ISBLANK($A29)),MAX($A$4:$A29)+1,"")</f>
        <v>27</v>
      </c>
      <c r="B30" s="59">
        <v>10043</v>
      </c>
      <c r="C30" s="60">
        <v>18813</v>
      </c>
      <c r="D30" s="60">
        <v>81371</v>
      </c>
      <c r="E30" t="s" s="86">
        <v>107</v>
      </c>
      <c r="F30" t="s" s="86">
        <v>295</v>
      </c>
      <c r="G30" t="s" s="86">
        <f>D30&amp;" "&amp;E30&amp;", "&amp;F30</f>
        <v>296</v>
      </c>
      <c r="H30" t="s" s="87">
        <v>297</v>
      </c>
      <c r="I30" s="88">
        <v>1</v>
      </c>
      <c r="J30" t="s" s="89">
        <v>166</v>
      </c>
      <c r="K30" t="s" s="90">
        <v>51</v>
      </c>
      <c r="L30" t="s" s="91">
        <v>52</v>
      </c>
      <c r="M30" t="s" s="104">
        <v>242</v>
      </c>
      <c r="N30" t="s" s="68">
        <v>298</v>
      </c>
      <c r="O30" s="101">
        <v>20011</v>
      </c>
      <c r="P30" s="102">
        <v>1</v>
      </c>
      <c r="Q30" t="s" s="68">
        <v>299</v>
      </c>
      <c r="R30" t="s" s="68">
        <v>300</v>
      </c>
      <c r="S30" t="s" s="86">
        <v>301</v>
      </c>
      <c r="T30" s="73"/>
      <c r="U30" s="73"/>
      <c r="V30" s="73"/>
      <c r="W30" s="73"/>
      <c r="X30" t="s" s="74">
        <v>215</v>
      </c>
      <c r="Y30" t="s" s="74">
        <v>302</v>
      </c>
      <c r="Z30" t="s" s="74">
        <v>303</v>
      </c>
      <c r="AA30" t="s" s="74">
        <v>304</v>
      </c>
      <c r="AB30" t="s" s="95">
        <v>34</v>
      </c>
      <c r="AC30" t="s" s="95">
        <v>60</v>
      </c>
      <c r="AD30" t="s" s="77">
        <v>60</v>
      </c>
      <c r="AE30" t="s" s="95">
        <v>96</v>
      </c>
      <c r="AF30" s="75"/>
      <c r="AG30" s="96">
        <v>1</v>
      </c>
      <c r="AH30" t="s" s="97">
        <v>63</v>
      </c>
      <c r="AI30" s="98"/>
      <c r="AJ30" s="98"/>
      <c r="AK30" t="s" s="99">
        <v>106</v>
      </c>
      <c r="AL30" t="s" s="100">
        <v>64</v>
      </c>
      <c r="AM30" t="s" s="83">
        <v>305</v>
      </c>
      <c r="AN30" s="84"/>
      <c r="AO30" s="85"/>
      <c r="AP30" s="85"/>
      <c r="AQ30" s="57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</row>
    <row r="31" ht="20.1" customHeight="1">
      <c r="A31" s="58">
        <f>IF(NOT(ISBLANK($A30)),MAX($A$4:$A30)+1,"")</f>
        <v>28</v>
      </c>
      <c r="B31" s="59">
        <v>10044</v>
      </c>
      <c r="C31" s="60">
        <v>18815</v>
      </c>
      <c r="D31" s="60">
        <v>81241</v>
      </c>
      <c r="E31" t="s" s="86">
        <v>107</v>
      </c>
      <c r="F31" t="s" s="86">
        <v>306</v>
      </c>
      <c r="G31" t="s" s="124">
        <f>D31&amp;" "&amp;E31&amp;", "&amp;F31</f>
        <v>307</v>
      </c>
      <c r="H31" t="s" s="87">
        <v>49</v>
      </c>
      <c r="I31" s="88">
        <v>1</v>
      </c>
      <c r="J31" t="s" s="89">
        <v>50</v>
      </c>
      <c r="K31" t="s" s="90">
        <v>51</v>
      </c>
      <c r="L31" t="s" s="91">
        <v>52</v>
      </c>
      <c r="M31" t="s" s="104">
        <v>210</v>
      </c>
      <c r="N31" t="s" s="68">
        <v>243</v>
      </c>
      <c r="O31" s="101">
        <v>20123</v>
      </c>
      <c r="P31" s="94"/>
      <c r="Q31" t="s" s="68">
        <v>308</v>
      </c>
      <c r="R31" t="s" s="68">
        <v>123</v>
      </c>
      <c r="S31" t="s" s="86">
        <v>309</v>
      </c>
      <c r="T31" s="73">
        <v>45505</v>
      </c>
      <c r="U31" s="108"/>
      <c r="V31" s="108"/>
      <c r="W31" s="108"/>
      <c r="X31" t="s" s="74">
        <v>95</v>
      </c>
      <c r="Y31" t="s" s="74">
        <v>57</v>
      </c>
      <c r="Z31" t="s" s="74">
        <v>249</v>
      </c>
      <c r="AA31" t="s" s="74">
        <v>83</v>
      </c>
      <c r="AB31" s="75"/>
      <c r="AC31" t="s" s="95">
        <v>60</v>
      </c>
      <c r="AD31" t="s" s="77">
        <v>60</v>
      </c>
      <c r="AE31" t="s" s="95">
        <v>96</v>
      </c>
      <c r="AF31" s="75"/>
      <c r="AG31" s="96">
        <v>2</v>
      </c>
      <c r="AH31" t="s" s="97">
        <v>63</v>
      </c>
      <c r="AI31" s="98"/>
      <c r="AJ31" t="s" s="97">
        <v>64</v>
      </c>
      <c r="AK31" t="s" s="99">
        <v>237</v>
      </c>
      <c r="AL31" t="s" s="100">
        <v>64</v>
      </c>
      <c r="AM31" t="s" s="83">
        <v>251</v>
      </c>
      <c r="AN31" s="84"/>
      <c r="AO31" s="85"/>
      <c r="AP31" s="85"/>
      <c r="AQ31" s="57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</row>
    <row r="32" ht="20.1" customHeight="1">
      <c r="A32" s="58">
        <f>IF(NOT(ISBLANK($A31)),MAX($A$4:$A31)+1,"")</f>
        <v>29</v>
      </c>
      <c r="B32" s="59">
        <v>10047</v>
      </c>
      <c r="C32" s="60">
        <v>14130</v>
      </c>
      <c r="D32" s="60">
        <v>85375</v>
      </c>
      <c r="E32" t="s" s="86">
        <v>310</v>
      </c>
      <c r="F32" t="s" s="86">
        <v>311</v>
      </c>
      <c r="G32" t="s" s="86">
        <f>D32&amp;" "&amp;E32&amp;", "&amp;F32</f>
        <v>312</v>
      </c>
      <c r="H32" t="s" s="87">
        <v>297</v>
      </c>
      <c r="I32" s="88">
        <v>3</v>
      </c>
      <c r="J32" t="s" s="89">
        <v>166</v>
      </c>
      <c r="K32" t="s" s="90">
        <v>51</v>
      </c>
      <c r="L32" t="s" s="91">
        <v>70</v>
      </c>
      <c r="M32" s="92"/>
      <c r="N32" t="s" s="68">
        <v>71</v>
      </c>
      <c r="O32" s="93"/>
      <c r="P32" s="94"/>
      <c r="Q32" t="s" s="68">
        <v>313</v>
      </c>
      <c r="R32" s="84"/>
      <c r="S32" s="120"/>
      <c r="T32" s="73"/>
      <c r="U32" s="73"/>
      <c r="V32" s="73"/>
      <c r="W32" s="73"/>
      <c r="X32" t="s" s="74">
        <v>74</v>
      </c>
      <c r="Y32" t="s" s="74">
        <v>314</v>
      </c>
      <c r="Z32" t="s" s="74">
        <v>59</v>
      </c>
      <c r="AA32" t="s" s="74">
        <v>59</v>
      </c>
      <c r="AB32" s="75"/>
      <c r="AC32" t="s" s="95">
        <v>60</v>
      </c>
      <c r="AD32" t="s" s="77">
        <v>60</v>
      </c>
      <c r="AE32" t="s" s="95">
        <v>96</v>
      </c>
      <c r="AF32" s="75"/>
      <c r="AG32" s="96">
        <v>2</v>
      </c>
      <c r="AH32" t="s" s="97">
        <v>63</v>
      </c>
      <c r="AI32" s="98"/>
      <c r="AJ32" s="98"/>
      <c r="AK32" t="s" s="99">
        <v>106</v>
      </c>
      <c r="AL32" t="s" s="100">
        <v>64</v>
      </c>
      <c r="AM32" s="85"/>
      <c r="AN32" s="84"/>
      <c r="AO32" s="85"/>
      <c r="AP32" s="85"/>
      <c r="AQ32" s="57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</row>
    <row r="33" ht="20.1" customHeight="1">
      <c r="A33" s="58">
        <f>IF(NOT(ISBLANK($A32)),MAX($A$4:$A32)+1,"")</f>
        <v>30</v>
      </c>
      <c r="B33" s="59">
        <v>10049</v>
      </c>
      <c r="C33" s="60">
        <v>14182</v>
      </c>
      <c r="D33" s="60">
        <v>85551</v>
      </c>
      <c r="E33" t="s" s="86">
        <v>315</v>
      </c>
      <c r="F33" t="s" s="86">
        <v>316</v>
      </c>
      <c r="G33" t="s" s="86">
        <f>D33&amp;" "&amp;E33&amp;", "&amp;F33</f>
        <v>317</v>
      </c>
      <c r="H33" t="s" s="87">
        <v>90</v>
      </c>
      <c r="I33" s="88">
        <v>3</v>
      </c>
      <c r="J33" t="s" s="89">
        <v>166</v>
      </c>
      <c r="K33" t="s" s="90">
        <v>51</v>
      </c>
      <c r="L33" t="s" s="91">
        <v>70</v>
      </c>
      <c r="M33" s="92"/>
      <c r="N33" t="s" s="68">
        <v>71</v>
      </c>
      <c r="O33" s="93"/>
      <c r="P33" s="94"/>
      <c r="Q33" t="s" s="68">
        <v>318</v>
      </c>
      <c r="R33" s="84"/>
      <c r="S33" t="s" s="86">
        <v>94</v>
      </c>
      <c r="T33" s="73"/>
      <c r="U33" s="73"/>
      <c r="V33" s="73"/>
      <c r="W33" s="73"/>
      <c r="X33" t="s" s="74">
        <v>95</v>
      </c>
      <c r="Y33" t="s" s="74">
        <v>95</v>
      </c>
      <c r="Z33" t="s" s="74">
        <v>59</v>
      </c>
      <c r="AA33" t="s" s="74">
        <v>59</v>
      </c>
      <c r="AB33" s="75"/>
      <c r="AC33" s="75"/>
      <c r="AD33" t="s" s="77">
        <v>60</v>
      </c>
      <c r="AE33" t="s" s="95">
        <v>96</v>
      </c>
      <c r="AF33" s="75"/>
      <c r="AG33" s="96">
        <v>1</v>
      </c>
      <c r="AH33" t="s" s="97">
        <v>63</v>
      </c>
      <c r="AI33" s="98"/>
      <c r="AJ33" s="98"/>
      <c r="AK33" t="s" s="99">
        <v>106</v>
      </c>
      <c r="AL33" t="s" s="100">
        <v>64</v>
      </c>
      <c r="AM33" s="85"/>
      <c r="AN33" s="84"/>
      <c r="AO33" s="85"/>
      <c r="AP33" s="85"/>
      <c r="AQ33" s="57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</row>
    <row r="34" ht="20.1" customHeight="1">
      <c r="A34" s="58">
        <f>IF(NOT(ISBLANK($A33)),MAX($A$4:$A33)+1,"")</f>
        <v>31</v>
      </c>
      <c r="B34" s="59">
        <v>10050</v>
      </c>
      <c r="C34" s="60">
        <v>14184</v>
      </c>
      <c r="D34" s="60">
        <v>85435</v>
      </c>
      <c r="E34" t="s" s="86">
        <v>319</v>
      </c>
      <c r="F34" t="s" s="86">
        <v>320</v>
      </c>
      <c r="G34" t="s" s="125">
        <f>D34&amp;" "&amp;E34&amp;", "&amp;F34</f>
        <v>321</v>
      </c>
      <c r="H34" t="s" s="87">
        <v>90</v>
      </c>
      <c r="I34" s="88">
        <v>3</v>
      </c>
      <c r="J34" t="s" s="89">
        <v>166</v>
      </c>
      <c r="K34" t="s" s="90">
        <v>241</v>
      </c>
      <c r="L34" t="s" s="91">
        <v>52</v>
      </c>
      <c r="M34" t="s" s="104">
        <v>322</v>
      </c>
      <c r="N34" t="s" s="68">
        <v>323</v>
      </c>
      <c r="O34" s="101">
        <v>20139</v>
      </c>
      <c r="P34" s="102">
        <v>1</v>
      </c>
      <c r="Q34" t="s" s="68">
        <v>324</v>
      </c>
      <c r="R34" t="s" s="68">
        <v>325</v>
      </c>
      <c r="S34" s="120"/>
      <c r="T34" s="73">
        <v>45444</v>
      </c>
      <c r="U34" s="105"/>
      <c r="V34" s="73"/>
      <c r="W34" s="73"/>
      <c r="X34" t="s" s="74">
        <v>95</v>
      </c>
      <c r="Y34" t="s" s="74">
        <v>95</v>
      </c>
      <c r="Z34" t="s" s="74">
        <v>217</v>
      </c>
      <c r="AA34" t="s" s="126">
        <v>217</v>
      </c>
      <c r="AB34" s="127"/>
      <c r="AC34" s="75"/>
      <c r="AD34" t="s" s="77">
        <v>60</v>
      </c>
      <c r="AE34" t="s" s="95">
        <v>96</v>
      </c>
      <c r="AF34" s="75"/>
      <c r="AG34" s="96">
        <v>2</v>
      </c>
      <c r="AH34" t="s" s="97">
        <v>63</v>
      </c>
      <c r="AI34" s="98"/>
      <c r="AJ34" s="98"/>
      <c r="AK34" t="s" s="99">
        <v>237</v>
      </c>
      <c r="AL34" t="s" s="100">
        <v>64</v>
      </c>
      <c r="AM34" t="s" s="83">
        <v>326</v>
      </c>
      <c r="AN34" s="84"/>
      <c r="AO34" s="85"/>
      <c r="AP34" s="85"/>
      <c r="AQ34" s="57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</row>
    <row r="35" ht="20.1" customHeight="1">
      <c r="A35" s="58">
        <f>IF(NOT(ISBLANK($A34)),MAX($A$4:$A34)+1,"")</f>
        <v>32</v>
      </c>
      <c r="B35" s="128">
        <v>10051</v>
      </c>
      <c r="C35" s="129">
        <v>14196</v>
      </c>
      <c r="D35" s="129">
        <v>81737</v>
      </c>
      <c r="E35" t="s" s="124">
        <v>107</v>
      </c>
      <c r="F35" t="s" s="124">
        <v>327</v>
      </c>
      <c r="G35" t="s" s="86">
        <f>D35&amp;" "&amp;E35&amp;", "&amp;F35</f>
        <v>328</v>
      </c>
      <c r="H35" t="s" s="130">
        <v>90</v>
      </c>
      <c r="I35" s="131">
        <v>1</v>
      </c>
      <c r="J35" t="s" s="132">
        <v>50</v>
      </c>
      <c r="K35" t="s" s="133">
        <v>51</v>
      </c>
      <c r="L35" t="s" s="133">
        <v>52</v>
      </c>
      <c r="M35" s="134"/>
      <c r="N35" t="s" s="124">
        <v>329</v>
      </c>
      <c r="O35" s="135">
        <v>20045</v>
      </c>
      <c r="P35" s="136">
        <v>1</v>
      </c>
      <c r="Q35" t="s" s="124">
        <v>330</v>
      </c>
      <c r="R35" t="s" s="124">
        <v>331</v>
      </c>
      <c r="S35" t="s" s="124">
        <v>332</v>
      </c>
      <c r="T35" t="s" s="137">
        <v>333</v>
      </c>
      <c r="U35" s="138"/>
      <c r="V35" s="138"/>
      <c r="W35" s="138">
        <v>45657</v>
      </c>
      <c r="X35" t="s" s="74">
        <v>95</v>
      </c>
      <c r="Y35" t="s" s="74">
        <v>95</v>
      </c>
      <c r="Z35" t="s" s="74">
        <v>59</v>
      </c>
      <c r="AA35" t="s" s="74">
        <v>59</v>
      </c>
      <c r="AB35" s="75"/>
      <c r="AC35" t="s" s="95">
        <v>84</v>
      </c>
      <c r="AD35" t="s" s="77">
        <v>60</v>
      </c>
      <c r="AE35" t="s" s="95">
        <v>96</v>
      </c>
      <c r="AF35" s="75"/>
      <c r="AG35" s="96">
        <v>1</v>
      </c>
      <c r="AH35" t="s" s="97">
        <v>63</v>
      </c>
      <c r="AI35" s="98"/>
      <c r="AJ35" s="98"/>
      <c r="AK35" t="s" s="99">
        <v>106</v>
      </c>
      <c r="AL35" s="139"/>
      <c r="AM35" t="s" s="83">
        <v>334</v>
      </c>
      <c r="AN35" s="140"/>
      <c r="AO35" s="85"/>
      <c r="AP35" s="85"/>
      <c r="AQ35" s="57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</row>
    <row r="36" ht="20.1" customHeight="1" hidden="1">
      <c r="A36" s="58">
        <f>IF(NOT(ISBLANK($A35)),MAX($A$4:$A35)+1,"")</f>
        <v>33</v>
      </c>
      <c r="B36" s="59">
        <v>10054</v>
      </c>
      <c r="C36" s="60">
        <v>15514</v>
      </c>
      <c r="D36" s="60">
        <v>82327</v>
      </c>
      <c r="E36" t="s" s="86">
        <v>335</v>
      </c>
      <c r="F36" t="s" s="86">
        <v>336</v>
      </c>
      <c r="G36" t="s" s="86">
        <f>D36&amp;" "&amp;E36&amp;", "&amp;F36</f>
        <v>337</v>
      </c>
      <c r="H36" t="s" s="87">
        <v>49</v>
      </c>
      <c r="I36" s="88">
        <v>1</v>
      </c>
      <c r="J36" t="s" s="89">
        <v>50</v>
      </c>
      <c r="K36" t="s" s="90">
        <v>51</v>
      </c>
      <c r="L36" t="s" s="91">
        <v>52</v>
      </c>
      <c r="M36" s="92"/>
      <c r="N36" t="s" s="68">
        <v>338</v>
      </c>
      <c r="O36" s="101">
        <v>20077</v>
      </c>
      <c r="P36" s="94"/>
      <c r="Q36" t="s" s="119">
        <v>339</v>
      </c>
      <c r="R36" t="s" s="119">
        <v>340</v>
      </c>
      <c r="S36" s="120"/>
      <c r="T36" s="73"/>
      <c r="U36" t="s" s="141">
        <v>341</v>
      </c>
      <c r="V36" s="73"/>
      <c r="W36" s="106">
        <v>45808</v>
      </c>
      <c r="X36" t="s" s="74">
        <v>57</v>
      </c>
      <c r="Y36" t="s" s="74">
        <v>342</v>
      </c>
      <c r="Z36" t="s" s="74">
        <v>59</v>
      </c>
      <c r="AA36" t="s" s="74">
        <v>59</v>
      </c>
      <c r="AB36" s="75"/>
      <c r="AC36" t="s" s="95">
        <v>84</v>
      </c>
      <c r="AD36" t="s" s="77">
        <v>60</v>
      </c>
      <c r="AE36" t="s" s="95">
        <v>61</v>
      </c>
      <c r="AF36" t="s" s="95">
        <v>85</v>
      </c>
      <c r="AG36" s="96">
        <v>1</v>
      </c>
      <c r="AH36" t="s" s="97">
        <v>63</v>
      </c>
      <c r="AI36" s="98"/>
      <c r="AJ36" t="s" s="97">
        <v>64</v>
      </c>
      <c r="AK36" t="s" s="99">
        <v>343</v>
      </c>
      <c r="AL36" t="s" s="100">
        <v>64</v>
      </c>
      <c r="AM36" t="s" s="83">
        <v>344</v>
      </c>
      <c r="AN36" s="84"/>
      <c r="AO36" s="85"/>
      <c r="AP36" s="85"/>
      <c r="AQ36" s="57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</row>
    <row r="37" ht="20.1" customHeight="1">
      <c r="A37" s="58">
        <f>IF(NOT(ISBLANK($A36)),MAX($A$4:$A36)+1,"")</f>
        <v>34</v>
      </c>
      <c r="B37" s="59">
        <v>10055</v>
      </c>
      <c r="C37" s="60">
        <v>15515</v>
      </c>
      <c r="D37" s="60">
        <v>82335</v>
      </c>
      <c r="E37" t="s" s="86">
        <v>345</v>
      </c>
      <c r="F37" t="s" s="86">
        <v>346</v>
      </c>
      <c r="G37" t="s" s="86">
        <f>D37&amp;" "&amp;E37&amp;", "&amp;F37</f>
        <v>347</v>
      </c>
      <c r="H37" t="s" s="87">
        <v>49</v>
      </c>
      <c r="I37" s="88">
        <v>1</v>
      </c>
      <c r="J37" t="s" s="89">
        <v>50</v>
      </c>
      <c r="K37" t="s" s="90">
        <v>51</v>
      </c>
      <c r="L37" t="s" s="91">
        <v>70</v>
      </c>
      <c r="M37" t="s" s="104">
        <v>348</v>
      </c>
      <c r="N37" t="s" s="68">
        <v>71</v>
      </c>
      <c r="O37" s="93"/>
      <c r="P37" s="94"/>
      <c r="Q37" t="s" s="119">
        <v>349</v>
      </c>
      <c r="R37" s="142"/>
      <c r="S37" s="120"/>
      <c r="T37" s="73"/>
      <c r="U37" s="105"/>
      <c r="V37" s="105"/>
      <c r="W37" s="73"/>
      <c r="X37" t="s" s="74">
        <v>57</v>
      </c>
      <c r="Y37" t="s" s="74">
        <v>176</v>
      </c>
      <c r="Z37" t="s" s="74">
        <v>217</v>
      </c>
      <c r="AA37" t="s" s="74">
        <v>83</v>
      </c>
      <c r="AB37" s="75"/>
      <c r="AC37" t="s" s="95">
        <v>60</v>
      </c>
      <c r="AD37" t="s" s="77">
        <v>60</v>
      </c>
      <c r="AE37" t="s" s="95">
        <v>61</v>
      </c>
      <c r="AF37" t="s" s="95">
        <v>85</v>
      </c>
      <c r="AG37" s="96">
        <v>2</v>
      </c>
      <c r="AH37" t="s" s="97">
        <v>63</v>
      </c>
      <c r="AI37" s="98"/>
      <c r="AJ37" t="s" s="97">
        <v>64</v>
      </c>
      <c r="AK37" t="s" s="99">
        <v>237</v>
      </c>
      <c r="AL37" t="s" s="100">
        <v>64</v>
      </c>
      <c r="AM37" s="107"/>
      <c r="AN37" s="84"/>
      <c r="AO37" s="107"/>
      <c r="AP37" s="85"/>
      <c r="AQ37" s="57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</row>
    <row r="38" ht="20.1" customHeight="1">
      <c r="A38" s="58">
        <f>IF(NOT(ISBLANK($A37)),MAX($A$4:$A37)+1,"")</f>
        <v>35</v>
      </c>
      <c r="B38" s="59">
        <v>10056</v>
      </c>
      <c r="C38" s="60">
        <v>15516</v>
      </c>
      <c r="D38" s="60">
        <v>82343</v>
      </c>
      <c r="E38" t="s" s="86">
        <v>350</v>
      </c>
      <c r="F38" t="s" s="86">
        <v>351</v>
      </c>
      <c r="G38" t="s" s="86">
        <f>D38&amp;" "&amp;E38&amp;", "&amp;F38</f>
        <v>352</v>
      </c>
      <c r="H38" t="s" s="87">
        <v>297</v>
      </c>
      <c r="I38" s="88">
        <v>1</v>
      </c>
      <c r="J38" t="s" s="89">
        <v>50</v>
      </c>
      <c r="K38" t="s" s="90">
        <v>51</v>
      </c>
      <c r="L38" t="s" s="91">
        <v>52</v>
      </c>
      <c r="M38" s="143"/>
      <c r="N38" t="s" s="68">
        <v>338</v>
      </c>
      <c r="O38" s="101">
        <v>20077</v>
      </c>
      <c r="P38" s="102">
        <v>1</v>
      </c>
      <c r="Q38" t="s" s="119">
        <v>353</v>
      </c>
      <c r="R38" t="s" s="119">
        <v>340</v>
      </c>
      <c r="S38" s="120"/>
      <c r="T38" s="73"/>
      <c r="U38" s="73"/>
      <c r="V38" s="73"/>
      <c r="W38" s="73"/>
      <c r="X38" t="s" s="74">
        <v>215</v>
      </c>
      <c r="Y38" t="s" s="74">
        <v>354</v>
      </c>
      <c r="Z38" t="s" s="74">
        <v>114</v>
      </c>
      <c r="AA38" t="s" s="74">
        <v>83</v>
      </c>
      <c r="AB38" s="75"/>
      <c r="AC38" t="s" s="95">
        <v>84</v>
      </c>
      <c r="AD38" t="s" s="77">
        <v>60</v>
      </c>
      <c r="AE38" t="s" s="95">
        <v>61</v>
      </c>
      <c r="AF38" t="s" s="95">
        <v>85</v>
      </c>
      <c r="AG38" s="96">
        <v>1</v>
      </c>
      <c r="AH38" t="s" s="97">
        <v>63</v>
      </c>
      <c r="AI38" s="98"/>
      <c r="AJ38" s="98"/>
      <c r="AK38" t="s" s="99">
        <v>106</v>
      </c>
      <c r="AL38" t="s" s="100">
        <v>64</v>
      </c>
      <c r="AM38" t="s" s="83">
        <v>344</v>
      </c>
      <c r="AN38" s="84"/>
      <c r="AO38" s="85"/>
      <c r="AP38" s="85"/>
      <c r="AQ38" s="57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</row>
    <row r="39" ht="20.1" customHeight="1">
      <c r="A39" s="58">
        <f>IF(NOT(ISBLANK($A38)),MAX($A$4:$A38)+1,"")</f>
        <v>36</v>
      </c>
      <c r="B39" s="59">
        <v>10057</v>
      </c>
      <c r="C39" s="60">
        <v>16105</v>
      </c>
      <c r="D39" s="60">
        <v>81477</v>
      </c>
      <c r="E39" t="s" s="86">
        <v>107</v>
      </c>
      <c r="F39" t="s" s="86">
        <v>355</v>
      </c>
      <c r="G39" t="s" s="86">
        <f>D39&amp;" "&amp;E39&amp;", "&amp;F39</f>
        <v>356</v>
      </c>
      <c r="H39" t="s" s="87">
        <v>49</v>
      </c>
      <c r="I39" s="88">
        <v>1</v>
      </c>
      <c r="J39" t="s" s="89">
        <v>50</v>
      </c>
      <c r="K39" t="s" s="90">
        <v>51</v>
      </c>
      <c r="L39" t="s" s="91">
        <v>52</v>
      </c>
      <c r="M39" s="92"/>
      <c r="N39" t="s" s="68">
        <v>110</v>
      </c>
      <c r="O39" s="101">
        <v>20104</v>
      </c>
      <c r="P39" s="94"/>
      <c r="Q39" t="s" s="68">
        <v>357</v>
      </c>
      <c r="R39" t="s" s="68">
        <v>133</v>
      </c>
      <c r="S39" t="s" s="86">
        <v>358</v>
      </c>
      <c r="T39" s="73"/>
      <c r="U39" s="73"/>
      <c r="V39" s="73"/>
      <c r="W39" s="73"/>
      <c r="X39" t="s" s="74">
        <v>125</v>
      </c>
      <c r="Y39" t="s" s="74">
        <v>74</v>
      </c>
      <c r="Z39" t="s" s="74">
        <v>57</v>
      </c>
      <c r="AA39" t="s" s="74">
        <v>83</v>
      </c>
      <c r="AB39" t="s" s="95">
        <v>34</v>
      </c>
      <c r="AC39" t="s" s="95">
        <v>60</v>
      </c>
      <c r="AD39" t="s" s="77">
        <v>60</v>
      </c>
      <c r="AE39" t="s" s="95">
        <v>61</v>
      </c>
      <c r="AF39" t="s" s="95">
        <v>228</v>
      </c>
      <c r="AG39" s="96">
        <v>2</v>
      </c>
      <c r="AH39" t="s" s="97">
        <v>63</v>
      </c>
      <c r="AI39" s="98"/>
      <c r="AJ39" t="s" s="97">
        <v>64</v>
      </c>
      <c r="AK39" t="s" s="99">
        <v>259</v>
      </c>
      <c r="AL39" t="s" s="100">
        <v>64</v>
      </c>
      <c r="AM39" t="s" s="83">
        <v>359</v>
      </c>
      <c r="AN39" s="84"/>
      <c r="AO39" s="85"/>
      <c r="AP39" s="85"/>
      <c r="AQ39" s="57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</row>
    <row r="40" ht="20.1" customHeight="1">
      <c r="A40" s="58">
        <f>IF(NOT(ISBLANK($A39)),MAX($A$4:$A39)+1,"")</f>
        <v>37</v>
      </c>
      <c r="B40" s="59">
        <v>10058</v>
      </c>
      <c r="C40" s="60">
        <v>16647</v>
      </c>
      <c r="D40" s="60">
        <v>80634</v>
      </c>
      <c r="E40" t="s" s="86">
        <v>107</v>
      </c>
      <c r="F40" t="s" s="86">
        <v>360</v>
      </c>
      <c r="G40" t="s" s="86">
        <f>D40&amp;" "&amp;E40&amp;", "&amp;F40</f>
        <v>361</v>
      </c>
      <c r="H40" t="s" s="87">
        <v>119</v>
      </c>
      <c r="I40" s="88">
        <v>1</v>
      </c>
      <c r="J40" t="s" s="89">
        <v>50</v>
      </c>
      <c r="K40" t="s" s="90">
        <v>51</v>
      </c>
      <c r="L40" t="s" s="91">
        <v>52</v>
      </c>
      <c r="M40" s="92"/>
      <c r="N40" t="s" s="68">
        <v>362</v>
      </c>
      <c r="O40" s="101">
        <v>20015</v>
      </c>
      <c r="P40" s="102">
        <v>1</v>
      </c>
      <c r="Q40" t="s" s="68">
        <v>363</v>
      </c>
      <c r="R40" t="s" s="68">
        <v>364</v>
      </c>
      <c r="S40" t="s" s="86">
        <v>124</v>
      </c>
      <c r="T40" s="73"/>
      <c r="U40" s="73"/>
      <c r="V40" s="73"/>
      <c r="W40" s="73"/>
      <c r="X40" t="s" s="74">
        <v>125</v>
      </c>
      <c r="Y40" t="s" s="74">
        <v>175</v>
      </c>
      <c r="Z40" t="s" s="74">
        <v>59</v>
      </c>
      <c r="AA40" t="s" s="74">
        <v>59</v>
      </c>
      <c r="AB40" s="75"/>
      <c r="AC40" t="s" s="95">
        <v>60</v>
      </c>
      <c r="AD40" t="s" s="77">
        <v>60</v>
      </c>
      <c r="AE40" t="s" s="95">
        <v>96</v>
      </c>
      <c r="AF40" s="75"/>
      <c r="AG40" s="96">
        <v>2</v>
      </c>
      <c r="AH40" t="s" s="97">
        <v>267</v>
      </c>
      <c r="AI40" s="98"/>
      <c r="AJ40" s="98"/>
      <c r="AK40" t="s" s="99">
        <v>365</v>
      </c>
      <c r="AL40" t="s" s="100">
        <v>64</v>
      </c>
      <c r="AM40" t="s" s="83">
        <v>366</v>
      </c>
      <c r="AN40" s="84"/>
      <c r="AO40" s="85"/>
      <c r="AP40" s="85"/>
      <c r="AQ40" s="57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</row>
    <row r="41" ht="20.1" customHeight="1">
      <c r="A41" s="58">
        <f>IF(NOT(ISBLANK($A40)),MAX($A$4:$A40)+1,"")</f>
        <v>38</v>
      </c>
      <c r="B41" s="59">
        <v>10060</v>
      </c>
      <c r="C41" s="60">
        <v>16992</v>
      </c>
      <c r="D41" s="60">
        <v>80636</v>
      </c>
      <c r="E41" t="s" s="86">
        <v>107</v>
      </c>
      <c r="F41" t="s" s="86">
        <v>367</v>
      </c>
      <c r="G41" t="s" s="86">
        <f>D41&amp;" "&amp;E41&amp;", "&amp;F41</f>
        <v>368</v>
      </c>
      <c r="H41" t="s" s="87">
        <v>369</v>
      </c>
      <c r="I41" s="88">
        <v>1</v>
      </c>
      <c r="J41" t="s" s="89">
        <v>50</v>
      </c>
      <c r="K41" t="s" s="90">
        <v>51</v>
      </c>
      <c r="L41" t="s" s="91">
        <v>52</v>
      </c>
      <c r="M41" s="92"/>
      <c r="N41" t="s" s="68">
        <v>362</v>
      </c>
      <c r="O41" s="101">
        <v>20015</v>
      </c>
      <c r="P41" s="94"/>
      <c r="Q41" t="s" s="68">
        <v>370</v>
      </c>
      <c r="R41" t="s" s="68">
        <v>364</v>
      </c>
      <c r="S41" t="s" s="86">
        <v>124</v>
      </c>
      <c r="T41" s="73"/>
      <c r="U41" s="109"/>
      <c r="V41" s="109"/>
      <c r="W41" s="73"/>
      <c r="X41" t="s" s="74">
        <v>275</v>
      </c>
      <c r="Y41" t="s" s="74">
        <v>227</v>
      </c>
      <c r="Z41" t="s" s="74">
        <v>371</v>
      </c>
      <c r="AA41" t="s" s="74">
        <v>83</v>
      </c>
      <c r="AB41" s="75"/>
      <c r="AC41" s="75"/>
      <c r="AD41" t="s" s="77">
        <v>60</v>
      </c>
      <c r="AE41" t="s" s="95">
        <v>61</v>
      </c>
      <c r="AF41" t="s" s="95">
        <v>228</v>
      </c>
      <c r="AG41" s="96">
        <v>2</v>
      </c>
      <c r="AH41" t="s" s="97">
        <v>267</v>
      </c>
      <c r="AI41" s="98"/>
      <c r="AJ41" s="98"/>
      <c r="AK41" t="s" s="99">
        <v>365</v>
      </c>
      <c r="AL41" t="s" s="100">
        <v>64</v>
      </c>
      <c r="AM41" t="s" s="83">
        <v>366</v>
      </c>
      <c r="AN41" s="84"/>
      <c r="AO41" s="85"/>
      <c r="AP41" s="85"/>
      <c r="AQ41" s="57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</row>
    <row r="42" ht="20.1" customHeight="1">
      <c r="A42" s="58">
        <f>IF(NOT(ISBLANK($A41)),MAX($A$4:$A41)+1,"")</f>
        <v>39</v>
      </c>
      <c r="B42" s="59">
        <v>10063</v>
      </c>
      <c r="C42" s="60">
        <v>13850</v>
      </c>
      <c r="D42" s="60">
        <v>80539</v>
      </c>
      <c r="E42" t="s" s="86">
        <v>107</v>
      </c>
      <c r="F42" t="s" s="86">
        <v>372</v>
      </c>
      <c r="G42" t="s" s="86">
        <f>D42&amp;" "&amp;E42&amp;", "&amp;F42</f>
        <v>373</v>
      </c>
      <c r="H42" t="s" s="87">
        <v>49</v>
      </c>
      <c r="I42" s="88">
        <v>1</v>
      </c>
      <c r="J42" t="s" s="89">
        <v>166</v>
      </c>
      <c r="K42" t="s" s="90">
        <v>51</v>
      </c>
      <c r="L42" t="s" s="91">
        <v>52</v>
      </c>
      <c r="M42" s="92"/>
      <c r="N42" t="s" s="68">
        <v>374</v>
      </c>
      <c r="O42" s="101">
        <v>20027</v>
      </c>
      <c r="P42" s="102">
        <v>1</v>
      </c>
      <c r="Q42" t="s" s="68">
        <v>375</v>
      </c>
      <c r="R42" t="s" s="68">
        <v>376</v>
      </c>
      <c r="S42" t="s" s="86">
        <v>377</v>
      </c>
      <c r="T42" s="73"/>
      <c r="U42" s="73"/>
      <c r="V42" s="73"/>
      <c r="W42" s="73"/>
      <c r="X42" t="s" s="110">
        <v>378</v>
      </c>
      <c r="Y42" t="s" s="74">
        <v>127</v>
      </c>
      <c r="Z42" t="s" s="74">
        <v>379</v>
      </c>
      <c r="AA42" t="s" s="74">
        <v>83</v>
      </c>
      <c r="AB42" t="s" s="95">
        <v>34</v>
      </c>
      <c r="AC42" t="s" s="95">
        <v>60</v>
      </c>
      <c r="AD42" t="s" s="77">
        <v>60</v>
      </c>
      <c r="AE42" t="s" s="95">
        <v>96</v>
      </c>
      <c r="AF42" s="75"/>
      <c r="AG42" s="96">
        <v>2</v>
      </c>
      <c r="AH42" t="s" s="97">
        <v>63</v>
      </c>
      <c r="AI42" s="98"/>
      <c r="AJ42" t="s" s="97">
        <v>64</v>
      </c>
      <c r="AK42" t="s" s="99">
        <v>259</v>
      </c>
      <c r="AL42" t="s" s="100">
        <v>64</v>
      </c>
      <c r="AM42" t="s" s="83">
        <v>380</v>
      </c>
      <c r="AN42" s="84"/>
      <c r="AO42" s="85"/>
      <c r="AP42" s="85"/>
      <c r="AQ42" s="57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</row>
    <row r="43" ht="20.1" customHeight="1">
      <c r="A43" s="58">
        <f>IF(NOT(ISBLANK($A42)),MAX($A$4:$A42)+1,"")</f>
        <v>40</v>
      </c>
      <c r="B43" s="59">
        <v>10065</v>
      </c>
      <c r="C43" s="60">
        <v>14171</v>
      </c>
      <c r="D43" s="60">
        <v>85737</v>
      </c>
      <c r="E43" t="s" s="86">
        <v>381</v>
      </c>
      <c r="F43" t="s" s="86">
        <v>382</v>
      </c>
      <c r="G43" t="s" s="86">
        <f>D43&amp;" "&amp;E43&amp;", "&amp;F43</f>
        <v>383</v>
      </c>
      <c r="H43" t="s" s="87">
        <v>90</v>
      </c>
      <c r="I43" s="88">
        <v>1</v>
      </c>
      <c r="J43" t="s" s="89">
        <v>166</v>
      </c>
      <c r="K43" t="s" s="90">
        <v>51</v>
      </c>
      <c r="L43" t="s" s="91">
        <v>52</v>
      </c>
      <c r="M43" s="92"/>
      <c r="N43" t="s" s="68">
        <v>384</v>
      </c>
      <c r="O43" s="101">
        <v>20018</v>
      </c>
      <c r="P43" s="102">
        <v>1</v>
      </c>
      <c r="Q43" t="s" s="68">
        <v>385</v>
      </c>
      <c r="R43" t="s" s="68">
        <v>386</v>
      </c>
      <c r="S43" t="s" s="86">
        <v>94</v>
      </c>
      <c r="T43" s="73"/>
      <c r="U43" s="73"/>
      <c r="V43" s="73"/>
      <c r="W43" s="73"/>
      <c r="X43" t="s" s="74">
        <v>95</v>
      </c>
      <c r="Y43" t="s" s="74">
        <v>95</v>
      </c>
      <c r="Z43" t="s" s="74">
        <v>59</v>
      </c>
      <c r="AA43" t="s" s="74">
        <v>59</v>
      </c>
      <c r="AB43" s="75"/>
      <c r="AC43" t="s" s="95">
        <v>60</v>
      </c>
      <c r="AD43" t="s" s="77">
        <v>60</v>
      </c>
      <c r="AE43" t="s" s="95">
        <v>96</v>
      </c>
      <c r="AF43" s="75"/>
      <c r="AG43" s="96">
        <v>1</v>
      </c>
      <c r="AH43" t="s" s="97">
        <v>63</v>
      </c>
      <c r="AI43" s="98"/>
      <c r="AJ43" s="98"/>
      <c r="AK43" t="s" s="99">
        <v>106</v>
      </c>
      <c r="AL43" t="s" s="100">
        <v>64</v>
      </c>
      <c r="AM43" t="s" s="83">
        <v>387</v>
      </c>
      <c r="AN43" s="84"/>
      <c r="AO43" s="85"/>
      <c r="AP43" s="85"/>
      <c r="AQ43" s="57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</row>
    <row r="44" ht="20.1" customHeight="1">
      <c r="A44" s="58">
        <f>IF(NOT(ISBLANK($A43)),MAX($A$4:$A43)+1,"")</f>
        <v>41</v>
      </c>
      <c r="B44" s="128">
        <v>10068</v>
      </c>
      <c r="C44" s="129">
        <v>14195</v>
      </c>
      <c r="D44" s="129">
        <v>80636</v>
      </c>
      <c r="E44" t="s" s="124">
        <v>107</v>
      </c>
      <c r="F44" t="s" s="124">
        <v>388</v>
      </c>
      <c r="G44" t="s" s="124">
        <f>D44&amp;" "&amp;E44&amp;", "&amp;F44</f>
        <v>389</v>
      </c>
      <c r="H44" t="s" s="130">
        <v>90</v>
      </c>
      <c r="I44" s="131">
        <v>1</v>
      </c>
      <c r="J44" t="s" s="132">
        <v>166</v>
      </c>
      <c r="K44" t="s" s="133">
        <v>51</v>
      </c>
      <c r="L44" t="s" s="133">
        <v>52</v>
      </c>
      <c r="M44" t="s" s="144">
        <v>390</v>
      </c>
      <c r="N44" t="s" s="124">
        <v>391</v>
      </c>
      <c r="O44" s="135">
        <v>20029</v>
      </c>
      <c r="P44" s="136">
        <v>1</v>
      </c>
      <c r="Q44" t="s" s="124">
        <v>392</v>
      </c>
      <c r="R44" t="s" s="124">
        <v>393</v>
      </c>
      <c r="S44" t="s" s="124">
        <v>94</v>
      </c>
      <c r="T44" s="73">
        <v>45474</v>
      </c>
      <c r="U44" t="s" s="141">
        <v>341</v>
      </c>
      <c r="V44" s="73"/>
      <c r="W44" s="106">
        <v>45657</v>
      </c>
      <c r="X44" t="s" s="74">
        <v>95</v>
      </c>
      <c r="Y44" t="s" s="74">
        <v>95</v>
      </c>
      <c r="Z44" t="s" s="74">
        <v>59</v>
      </c>
      <c r="AA44" t="s" s="74">
        <v>59</v>
      </c>
      <c r="AB44" s="75"/>
      <c r="AC44" t="s" s="95">
        <v>60</v>
      </c>
      <c r="AD44" t="s" s="77">
        <v>60</v>
      </c>
      <c r="AE44" t="s" s="95">
        <v>96</v>
      </c>
      <c r="AF44" s="75"/>
      <c r="AG44" s="96">
        <v>1</v>
      </c>
      <c r="AH44" t="s" s="97">
        <v>63</v>
      </c>
      <c r="AI44" s="98"/>
      <c r="AJ44" s="98"/>
      <c r="AK44" t="s" s="99">
        <v>106</v>
      </c>
      <c r="AL44" t="s" s="100">
        <v>64</v>
      </c>
      <c r="AM44" t="s" s="83">
        <v>394</v>
      </c>
      <c r="AN44" s="140"/>
      <c r="AO44" s="85"/>
      <c r="AP44" s="85"/>
      <c r="AQ44" s="57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</row>
    <row r="45" ht="20.1" customHeight="1">
      <c r="A45" t="s" s="145">
        <v>395</v>
      </c>
      <c r="B45" s="146">
        <v>10070</v>
      </c>
      <c r="C45" s="147">
        <v>14224</v>
      </c>
      <c r="D45" s="147">
        <v>80339</v>
      </c>
      <c r="E45" t="s" s="111">
        <v>107</v>
      </c>
      <c r="F45" t="s" s="111">
        <v>396</v>
      </c>
      <c r="G45" t="s" s="111">
        <f>D45&amp;" "&amp;E45&amp;", "&amp;F45</f>
        <v>397</v>
      </c>
      <c r="H45" t="s" s="148">
        <v>398</v>
      </c>
      <c r="I45" t="s" s="149">
        <v>399</v>
      </c>
      <c r="J45" t="s" s="150">
        <v>400</v>
      </c>
      <c r="K45" t="s" s="151">
        <v>401</v>
      </c>
      <c r="L45" t="s" s="152">
        <v>402</v>
      </c>
      <c r="M45" t="s" s="104">
        <v>403</v>
      </c>
      <c r="N45" t="s" s="153">
        <v>404</v>
      </c>
      <c r="O45" s="94"/>
      <c r="P45" s="94"/>
      <c r="Q45" t="s" s="153">
        <v>405</v>
      </c>
      <c r="R45" t="s" s="153">
        <v>406</v>
      </c>
      <c r="S45" t="s" s="111">
        <v>94</v>
      </c>
      <c r="T45" s="154"/>
      <c r="U45" s="154"/>
      <c r="V45" s="154"/>
      <c r="W45" s="154">
        <v>45351</v>
      </c>
      <c r="X45" t="s" s="74">
        <v>95</v>
      </c>
      <c r="Y45" t="s" s="74">
        <v>95</v>
      </c>
      <c r="Z45" t="s" s="74">
        <v>59</v>
      </c>
      <c r="AA45" t="s" s="74">
        <v>59</v>
      </c>
      <c r="AB45" s="75"/>
      <c r="AC45" t="s" s="95">
        <v>84</v>
      </c>
      <c r="AD45" t="s" s="77">
        <v>60</v>
      </c>
      <c r="AE45" t="s" s="95">
        <v>96</v>
      </c>
      <c r="AF45" s="75"/>
      <c r="AG45" s="96">
        <v>1</v>
      </c>
      <c r="AH45" t="s" s="97">
        <v>63</v>
      </c>
      <c r="AI45" s="98"/>
      <c r="AJ45" s="98"/>
      <c r="AK45" t="s" s="99">
        <v>106</v>
      </c>
      <c r="AL45" t="s" s="100">
        <v>64</v>
      </c>
      <c r="AM45" s="107"/>
      <c r="AN45" s="155"/>
      <c r="AO45" s="85"/>
      <c r="AP45" s="85"/>
      <c r="AQ45" s="57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</row>
    <row r="46" ht="20.1" customHeight="1">
      <c r="A46" s="58">
        <f>IF(NOT(ISBLANK($A45)),MAX($A$4:$A45)+1,"")</f>
        <v>42</v>
      </c>
      <c r="B46" s="59">
        <v>10071</v>
      </c>
      <c r="C46" s="60">
        <v>14237</v>
      </c>
      <c r="D46" s="60">
        <v>80935</v>
      </c>
      <c r="E46" t="s" s="86">
        <v>107</v>
      </c>
      <c r="F46" t="s" s="86">
        <v>407</v>
      </c>
      <c r="G46" t="s" s="86">
        <f>D46&amp;" "&amp;E46&amp;", "&amp;F46</f>
        <v>408</v>
      </c>
      <c r="H46" t="s" s="87">
        <v>90</v>
      </c>
      <c r="I46" s="88">
        <v>1</v>
      </c>
      <c r="J46" t="s" s="89">
        <v>166</v>
      </c>
      <c r="K46" t="s" s="90">
        <v>51</v>
      </c>
      <c r="L46" t="s" s="91">
        <v>52</v>
      </c>
      <c r="M46" s="92"/>
      <c r="N46" t="s" s="68">
        <v>409</v>
      </c>
      <c r="O46" s="101">
        <v>20010</v>
      </c>
      <c r="P46" s="102">
        <v>1</v>
      </c>
      <c r="Q46" t="s" s="68">
        <v>410</v>
      </c>
      <c r="R46" t="s" s="68">
        <v>411</v>
      </c>
      <c r="S46" t="s" s="86">
        <v>94</v>
      </c>
      <c r="T46" s="73"/>
      <c r="U46" s="73"/>
      <c r="V46" s="73"/>
      <c r="W46" s="73"/>
      <c r="X46" t="s" s="74">
        <v>95</v>
      </c>
      <c r="Y46" t="s" s="74">
        <v>95</v>
      </c>
      <c r="Z46" t="s" s="74">
        <v>59</v>
      </c>
      <c r="AA46" t="s" s="74">
        <v>59</v>
      </c>
      <c r="AB46" s="75"/>
      <c r="AC46" t="s" s="95">
        <v>60</v>
      </c>
      <c r="AD46" t="s" s="77">
        <v>60</v>
      </c>
      <c r="AE46" t="s" s="95">
        <v>96</v>
      </c>
      <c r="AF46" s="75"/>
      <c r="AG46" s="96">
        <v>1</v>
      </c>
      <c r="AH46" t="s" s="97">
        <v>63</v>
      </c>
      <c r="AI46" s="98"/>
      <c r="AJ46" s="98"/>
      <c r="AK46" t="s" s="99">
        <v>106</v>
      </c>
      <c r="AL46" t="s" s="100">
        <v>64</v>
      </c>
      <c r="AM46" t="s" s="83">
        <v>412</v>
      </c>
      <c r="AN46" s="84"/>
      <c r="AO46" s="85"/>
      <c r="AP46" s="85"/>
      <c r="AQ46" s="57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</row>
    <row r="47" ht="20.1" customHeight="1">
      <c r="A47" s="58">
        <f>IF(NOT(ISBLANK($A46)),MAX($A$4:$A46)+1,"")</f>
        <v>43</v>
      </c>
      <c r="B47" s="59">
        <v>10072</v>
      </c>
      <c r="C47" s="60">
        <v>14258</v>
      </c>
      <c r="D47" s="60">
        <v>80337</v>
      </c>
      <c r="E47" t="s" s="86">
        <v>107</v>
      </c>
      <c r="F47" t="s" s="86">
        <v>413</v>
      </c>
      <c r="G47" t="s" s="86">
        <f>D47&amp;" "&amp;E47&amp;", "&amp;F47</f>
        <v>414</v>
      </c>
      <c r="H47" t="s" s="87">
        <v>90</v>
      </c>
      <c r="I47" s="88">
        <v>1</v>
      </c>
      <c r="J47" t="s" s="89">
        <v>166</v>
      </c>
      <c r="K47" t="s" s="90">
        <v>51</v>
      </c>
      <c r="L47" t="s" s="91">
        <v>52</v>
      </c>
      <c r="M47" t="s" s="111">
        <v>415</v>
      </c>
      <c r="N47" t="s" s="68">
        <v>416</v>
      </c>
      <c r="O47" s="101">
        <v>20129</v>
      </c>
      <c r="P47" s="102">
        <v>1</v>
      </c>
      <c r="Q47" t="s" s="68">
        <v>417</v>
      </c>
      <c r="R47" t="s" s="68">
        <v>418</v>
      </c>
      <c r="S47" t="s" s="86">
        <v>94</v>
      </c>
      <c r="T47" s="73">
        <v>45292</v>
      </c>
      <c r="U47" s="73"/>
      <c r="V47" s="73"/>
      <c r="W47" s="73"/>
      <c r="X47" t="s" s="74">
        <v>95</v>
      </c>
      <c r="Y47" t="s" s="74">
        <v>95</v>
      </c>
      <c r="Z47" t="s" s="74">
        <v>59</v>
      </c>
      <c r="AA47" t="s" s="74">
        <v>59</v>
      </c>
      <c r="AB47" s="75"/>
      <c r="AC47" t="s" s="95">
        <v>60</v>
      </c>
      <c r="AD47" t="s" s="77">
        <v>60</v>
      </c>
      <c r="AE47" t="s" s="95">
        <v>96</v>
      </c>
      <c r="AF47" s="75"/>
      <c r="AG47" s="96">
        <v>1</v>
      </c>
      <c r="AH47" t="s" s="97">
        <v>63</v>
      </c>
      <c r="AI47" s="98"/>
      <c r="AJ47" s="98"/>
      <c r="AK47" t="s" s="99">
        <v>106</v>
      </c>
      <c r="AL47" t="s" s="156">
        <v>98</v>
      </c>
      <c r="AM47" t="s" s="83">
        <v>419</v>
      </c>
      <c r="AN47" s="84"/>
      <c r="AO47" s="85"/>
      <c r="AP47" s="85"/>
      <c r="AQ47" s="57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</row>
    <row r="48" ht="20.1" customHeight="1">
      <c r="A48" s="58">
        <f>IF(NOT(ISBLANK($A47)),MAX($A$4:$A47)+1,"")</f>
        <v>44</v>
      </c>
      <c r="B48" s="59">
        <v>10075</v>
      </c>
      <c r="C48" s="60">
        <v>14380</v>
      </c>
      <c r="D48" s="60">
        <v>84032</v>
      </c>
      <c r="E48" t="s" s="86">
        <v>420</v>
      </c>
      <c r="F48" t="s" s="86">
        <v>117</v>
      </c>
      <c r="G48" t="s" s="86">
        <f>D48&amp;" "&amp;E48&amp;", "&amp;F48</f>
        <v>421</v>
      </c>
      <c r="H48" t="s" s="87">
        <v>119</v>
      </c>
      <c r="I48" s="88">
        <v>1</v>
      </c>
      <c r="J48" t="s" s="89">
        <v>166</v>
      </c>
      <c r="K48" t="s" s="90">
        <v>51</v>
      </c>
      <c r="L48" t="s" s="91">
        <v>52</v>
      </c>
      <c r="M48" t="s" s="111">
        <v>422</v>
      </c>
      <c r="N48" t="s" s="68">
        <v>423</v>
      </c>
      <c r="O48" s="101">
        <v>20143</v>
      </c>
      <c r="P48" s="102">
        <v>1</v>
      </c>
      <c r="Q48" t="s" s="68">
        <v>424</v>
      </c>
      <c r="R48" t="s" s="68">
        <v>425</v>
      </c>
      <c r="S48" t="s" s="86">
        <v>124</v>
      </c>
      <c r="T48" s="73">
        <v>45581</v>
      </c>
      <c r="U48" t="s" s="141">
        <v>426</v>
      </c>
      <c r="V48" s="73"/>
      <c r="W48" s="73"/>
      <c r="X48" t="s" s="74">
        <v>227</v>
      </c>
      <c r="Y48" t="s" s="74">
        <v>125</v>
      </c>
      <c r="Z48" t="s" s="74">
        <v>427</v>
      </c>
      <c r="AA48" t="s" s="74">
        <v>83</v>
      </c>
      <c r="AB48" t="s" s="95">
        <v>34</v>
      </c>
      <c r="AC48" t="s" s="95">
        <v>84</v>
      </c>
      <c r="AD48" t="s" s="77">
        <v>60</v>
      </c>
      <c r="AE48" t="s" s="95">
        <v>96</v>
      </c>
      <c r="AF48" s="75"/>
      <c r="AG48" s="96">
        <v>1</v>
      </c>
      <c r="AH48" t="s" s="97">
        <v>63</v>
      </c>
      <c r="AI48" s="98"/>
      <c r="AJ48" s="98"/>
      <c r="AK48" t="s" s="99">
        <v>428</v>
      </c>
      <c r="AL48" t="s" s="100">
        <v>64</v>
      </c>
      <c r="AM48" t="s" s="83">
        <v>429</v>
      </c>
      <c r="AN48" s="84"/>
      <c r="AO48" s="85"/>
      <c r="AP48" s="85"/>
      <c r="AQ48" s="57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</row>
    <row r="49" ht="20.1" customHeight="1">
      <c r="A49" s="58">
        <f>IF(NOT(ISBLANK($A48)),MAX($A$4:$A48)+1,"")</f>
        <v>45</v>
      </c>
      <c r="B49" s="59">
        <v>10076</v>
      </c>
      <c r="C49" s="60">
        <v>14420</v>
      </c>
      <c r="D49" s="60">
        <v>80686</v>
      </c>
      <c r="E49" t="s" s="86">
        <v>107</v>
      </c>
      <c r="F49" t="s" s="86">
        <v>430</v>
      </c>
      <c r="G49" t="s" s="86">
        <f>D49&amp;" "&amp;E49&amp;", "&amp;F49</f>
        <v>431</v>
      </c>
      <c r="H49" t="s" s="87">
        <v>297</v>
      </c>
      <c r="I49" s="88">
        <v>1</v>
      </c>
      <c r="J49" t="s" s="89">
        <v>166</v>
      </c>
      <c r="K49" t="s" s="90">
        <v>51</v>
      </c>
      <c r="L49" t="s" s="91">
        <v>52</v>
      </c>
      <c r="M49" t="s" s="104">
        <v>432</v>
      </c>
      <c r="N49" t="s" s="68">
        <v>433</v>
      </c>
      <c r="O49" s="101">
        <v>20014</v>
      </c>
      <c r="P49" s="102">
        <v>1</v>
      </c>
      <c r="Q49" t="s" s="68">
        <v>434</v>
      </c>
      <c r="R49" t="s" s="68">
        <v>435</v>
      </c>
      <c r="S49" t="s" s="86">
        <v>436</v>
      </c>
      <c r="T49" s="73"/>
      <c r="U49" s="108"/>
      <c r="V49" s="108"/>
      <c r="W49" s="108"/>
      <c r="X49" t="s" s="74">
        <v>215</v>
      </c>
      <c r="Y49" t="s" s="74">
        <v>203</v>
      </c>
      <c r="Z49" t="s" s="74">
        <v>114</v>
      </c>
      <c r="AA49" t="s" s="74">
        <v>83</v>
      </c>
      <c r="AB49" s="75"/>
      <c r="AC49" t="s" s="95">
        <v>60</v>
      </c>
      <c r="AD49" t="s" s="77">
        <v>60</v>
      </c>
      <c r="AE49" t="s" s="95">
        <v>61</v>
      </c>
      <c r="AF49" t="s" s="95">
        <v>228</v>
      </c>
      <c r="AG49" s="96">
        <v>1</v>
      </c>
      <c r="AH49" t="s" s="97">
        <v>63</v>
      </c>
      <c r="AI49" s="98"/>
      <c r="AJ49" s="98"/>
      <c r="AK49" t="s" s="99">
        <v>106</v>
      </c>
      <c r="AL49" t="s" s="100">
        <v>64</v>
      </c>
      <c r="AM49" t="s" s="83">
        <v>437</v>
      </c>
      <c r="AN49" s="84"/>
      <c r="AO49" s="85"/>
      <c r="AP49" s="85"/>
      <c r="AQ49" s="57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</row>
    <row r="50" ht="20.1" customHeight="1">
      <c r="A50" s="58">
        <f>IF(NOT(ISBLANK($A49)),MAX($A$4:$A49)+1,"")</f>
        <v>46</v>
      </c>
      <c r="B50" s="59">
        <v>10079</v>
      </c>
      <c r="C50" s="60">
        <v>14454</v>
      </c>
      <c r="D50" s="60">
        <v>81667</v>
      </c>
      <c r="E50" t="s" s="86">
        <v>107</v>
      </c>
      <c r="F50" t="s" s="86">
        <v>438</v>
      </c>
      <c r="G50" t="s" s="86">
        <f>D50&amp;" "&amp;E50&amp;", "&amp;F50</f>
        <v>439</v>
      </c>
      <c r="H50" t="s" s="87">
        <v>49</v>
      </c>
      <c r="I50" s="88">
        <v>1</v>
      </c>
      <c r="J50" t="s" s="89">
        <v>166</v>
      </c>
      <c r="K50" t="s" s="90">
        <v>51</v>
      </c>
      <c r="L50" t="s" s="91">
        <v>52</v>
      </c>
      <c r="M50" s="92"/>
      <c r="N50" t="s" s="68">
        <v>440</v>
      </c>
      <c r="O50" s="101">
        <v>20051</v>
      </c>
      <c r="P50" s="102">
        <v>1</v>
      </c>
      <c r="Q50" t="s" s="68">
        <v>441</v>
      </c>
      <c r="R50" t="s" s="68">
        <v>442</v>
      </c>
      <c r="S50" t="s" s="86">
        <v>443</v>
      </c>
      <c r="T50" s="73"/>
      <c r="U50" s="73"/>
      <c r="V50" s="73"/>
      <c r="W50" s="73"/>
      <c r="X50" t="s" s="110">
        <v>174</v>
      </c>
      <c r="Y50" t="s" s="74">
        <v>236</v>
      </c>
      <c r="Z50" t="s" s="74">
        <v>217</v>
      </c>
      <c r="AA50" t="s" s="74">
        <v>83</v>
      </c>
      <c r="AB50" t="s" s="95">
        <v>34</v>
      </c>
      <c r="AC50" t="s" s="95">
        <v>60</v>
      </c>
      <c r="AD50" t="s" s="77">
        <v>60</v>
      </c>
      <c r="AE50" t="s" s="95">
        <v>96</v>
      </c>
      <c r="AF50" s="75"/>
      <c r="AG50" s="96">
        <v>1</v>
      </c>
      <c r="AH50" t="s" s="97">
        <v>63</v>
      </c>
      <c r="AI50" s="98"/>
      <c r="AJ50" t="s" s="97">
        <v>64</v>
      </c>
      <c r="AK50" t="s" s="99">
        <v>237</v>
      </c>
      <c r="AL50" t="s" s="100">
        <v>64</v>
      </c>
      <c r="AM50" t="s" s="83">
        <v>444</v>
      </c>
      <c r="AN50" s="84"/>
      <c r="AO50" s="85"/>
      <c r="AP50" s="85"/>
      <c r="AQ50" s="57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</row>
    <row r="51" ht="20.1" customHeight="1">
      <c r="A51" s="58">
        <f>IF(NOT(ISBLANK($A50)),MAX($A$4:$A50)+1,"")</f>
        <v>47</v>
      </c>
      <c r="B51" s="59">
        <v>10080</v>
      </c>
      <c r="C51" s="60">
        <v>14457</v>
      </c>
      <c r="D51" s="60">
        <v>85435</v>
      </c>
      <c r="E51" t="s" s="86">
        <v>319</v>
      </c>
      <c r="F51" t="s" s="86">
        <v>445</v>
      </c>
      <c r="G51" t="s" s="86">
        <f>D51&amp;" "&amp;E51&amp;", "&amp;F51</f>
        <v>446</v>
      </c>
      <c r="H51" t="s" s="87">
        <v>49</v>
      </c>
      <c r="I51" s="88">
        <v>1</v>
      </c>
      <c r="J51" t="s" s="89">
        <v>166</v>
      </c>
      <c r="K51" t="s" s="90">
        <v>51</v>
      </c>
      <c r="L51" t="s" s="91">
        <v>52</v>
      </c>
      <c r="M51" t="s" s="104">
        <v>447</v>
      </c>
      <c r="N51" t="s" s="68">
        <v>448</v>
      </c>
      <c r="O51" s="101">
        <v>20115</v>
      </c>
      <c r="P51" s="102">
        <v>1</v>
      </c>
      <c r="Q51" t="s" s="68">
        <v>449</v>
      </c>
      <c r="R51" t="s" s="68">
        <v>450</v>
      </c>
      <c r="S51" t="s" s="86">
        <v>451</v>
      </c>
      <c r="T51" s="73"/>
      <c r="U51" s="105"/>
      <c r="V51" s="105"/>
      <c r="W51" s="73"/>
      <c r="X51" t="s" s="110">
        <v>452</v>
      </c>
      <c r="Y51" t="s" s="110">
        <v>452</v>
      </c>
      <c r="Z51" t="s" s="110">
        <v>452</v>
      </c>
      <c r="AA51" t="s" s="74">
        <v>83</v>
      </c>
      <c r="AB51" t="s" s="95">
        <v>34</v>
      </c>
      <c r="AC51" t="s" s="95">
        <v>60</v>
      </c>
      <c r="AD51" t="s" s="77">
        <v>60</v>
      </c>
      <c r="AE51" t="s" s="95">
        <v>96</v>
      </c>
      <c r="AF51" s="75"/>
      <c r="AG51" s="96">
        <v>2</v>
      </c>
      <c r="AH51" t="s" s="97">
        <v>63</v>
      </c>
      <c r="AI51" s="98"/>
      <c r="AJ51" t="s" s="97">
        <v>64</v>
      </c>
      <c r="AK51" t="s" s="99">
        <v>453</v>
      </c>
      <c r="AL51" t="s" s="100">
        <v>64</v>
      </c>
      <c r="AM51" t="s" s="83">
        <v>454</v>
      </c>
      <c r="AN51" s="84"/>
      <c r="AO51" s="85"/>
      <c r="AP51" s="85"/>
      <c r="AQ51" s="57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</row>
    <row r="52" ht="20.1" customHeight="1">
      <c r="A52" s="58">
        <f>IF(NOT(ISBLANK($A51)),MAX($A$4:$A51)+1,"")</f>
        <v>48</v>
      </c>
      <c r="B52" s="59">
        <v>10082</v>
      </c>
      <c r="C52" s="60">
        <v>15501</v>
      </c>
      <c r="D52" s="60">
        <v>81369</v>
      </c>
      <c r="E52" t="s" s="86">
        <v>107</v>
      </c>
      <c r="F52" t="s" s="86">
        <v>455</v>
      </c>
      <c r="G52" t="s" s="86">
        <f>D52&amp;" "&amp;E52&amp;", "&amp;F52</f>
        <v>456</v>
      </c>
      <c r="H52" t="s" s="87">
        <v>49</v>
      </c>
      <c r="I52" s="88">
        <v>1</v>
      </c>
      <c r="J52" t="s" s="89">
        <v>50</v>
      </c>
      <c r="K52" t="s" s="90">
        <v>51</v>
      </c>
      <c r="L52" t="s" s="91">
        <v>52</v>
      </c>
      <c r="M52" s="92"/>
      <c r="N52" t="s" s="68">
        <v>110</v>
      </c>
      <c r="O52" s="101">
        <v>20104</v>
      </c>
      <c r="P52" s="94"/>
      <c r="Q52" t="s" s="68">
        <v>457</v>
      </c>
      <c r="R52" t="s" s="68">
        <v>133</v>
      </c>
      <c r="S52" t="s" s="86">
        <v>458</v>
      </c>
      <c r="T52" s="73"/>
      <c r="U52" s="73"/>
      <c r="V52" s="73"/>
      <c r="W52" s="73"/>
      <c r="X52" t="s" s="74">
        <v>74</v>
      </c>
      <c r="Y52" t="s" s="74">
        <v>342</v>
      </c>
      <c r="Z52" t="s" s="74">
        <v>59</v>
      </c>
      <c r="AA52" t="s" s="74">
        <v>59</v>
      </c>
      <c r="AB52" s="75"/>
      <c r="AC52" t="s" s="95">
        <v>60</v>
      </c>
      <c r="AD52" t="s" s="77">
        <v>60</v>
      </c>
      <c r="AE52" t="s" s="95">
        <v>96</v>
      </c>
      <c r="AF52" s="75"/>
      <c r="AG52" s="96">
        <v>1</v>
      </c>
      <c r="AH52" t="s" s="97">
        <v>63</v>
      </c>
      <c r="AI52" s="98"/>
      <c r="AJ52" t="s" s="97">
        <v>64</v>
      </c>
      <c r="AK52" t="s" s="99">
        <v>428</v>
      </c>
      <c r="AL52" t="s" s="100">
        <v>64</v>
      </c>
      <c r="AM52" t="s" s="122">
        <v>269</v>
      </c>
      <c r="AN52" s="84"/>
      <c r="AO52" s="85"/>
      <c r="AP52" s="85"/>
      <c r="AQ52" s="57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</row>
    <row r="53" ht="20.1" customHeight="1">
      <c r="A53" s="58">
        <f>IF(NOT(ISBLANK($A52)),MAX($A$4:$A52)+1,"")</f>
        <v>49</v>
      </c>
      <c r="B53" s="59">
        <v>10083</v>
      </c>
      <c r="C53" s="60">
        <v>15503</v>
      </c>
      <c r="D53" s="60">
        <v>80638</v>
      </c>
      <c r="E53" t="s" s="86">
        <v>107</v>
      </c>
      <c r="F53" t="s" s="86">
        <v>459</v>
      </c>
      <c r="G53" t="s" s="86">
        <f>D53&amp;" "&amp;E53&amp;", "&amp;F53</f>
        <v>460</v>
      </c>
      <c r="H53" t="s" s="87">
        <v>49</v>
      </c>
      <c r="I53" s="88">
        <v>1</v>
      </c>
      <c r="J53" t="s" s="157">
        <v>166</v>
      </c>
      <c r="K53" t="s" s="90">
        <v>51</v>
      </c>
      <c r="L53" t="s" s="91">
        <v>52</v>
      </c>
      <c r="M53" s="92"/>
      <c r="N53" t="s" s="68">
        <v>362</v>
      </c>
      <c r="O53" s="101">
        <v>20015</v>
      </c>
      <c r="P53" s="94"/>
      <c r="Q53" t="s" s="68">
        <v>461</v>
      </c>
      <c r="R53" t="s" s="68">
        <v>364</v>
      </c>
      <c r="S53" t="s" s="86">
        <v>462</v>
      </c>
      <c r="T53" s="73"/>
      <c r="U53" s="105"/>
      <c r="V53" s="73"/>
      <c r="W53" s="73"/>
      <c r="X53" t="s" s="74">
        <v>463</v>
      </c>
      <c r="Y53" t="s" s="74">
        <v>464</v>
      </c>
      <c r="Z53" t="s" s="74">
        <v>379</v>
      </c>
      <c r="AA53" t="s" s="74">
        <v>83</v>
      </c>
      <c r="AB53" t="s" s="95">
        <v>34</v>
      </c>
      <c r="AC53" t="s" s="95">
        <v>60</v>
      </c>
      <c r="AD53" t="s" s="77">
        <v>60</v>
      </c>
      <c r="AE53" t="s" s="95">
        <v>96</v>
      </c>
      <c r="AF53" s="75"/>
      <c r="AG53" s="96">
        <v>2</v>
      </c>
      <c r="AH53" t="s" s="97">
        <v>63</v>
      </c>
      <c r="AI53" s="98"/>
      <c r="AJ53" t="s" s="97">
        <v>64</v>
      </c>
      <c r="AK53" t="s" s="99">
        <v>259</v>
      </c>
      <c r="AL53" t="s" s="100">
        <v>64</v>
      </c>
      <c r="AM53" t="s" s="83">
        <v>366</v>
      </c>
      <c r="AN53" s="84"/>
      <c r="AO53" s="85"/>
      <c r="AP53" s="85"/>
      <c r="AQ53" s="57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</row>
    <row r="54" ht="20.1" customHeight="1">
      <c r="A54" s="58">
        <f>IF(NOT(ISBLANK($A53)),MAX($A$4:$A53)+1,"")</f>
        <v>50</v>
      </c>
      <c r="B54" s="59">
        <v>10090</v>
      </c>
      <c r="C54" s="60">
        <v>16611</v>
      </c>
      <c r="D54" s="60">
        <v>80331</v>
      </c>
      <c r="E54" t="s" s="86">
        <v>107</v>
      </c>
      <c r="F54" t="s" s="86">
        <v>465</v>
      </c>
      <c r="G54" t="s" s="86">
        <f>D54&amp;" "&amp;E54&amp;", "&amp;F54</f>
        <v>466</v>
      </c>
      <c r="H54" t="s" s="87">
        <v>119</v>
      </c>
      <c r="I54" s="88">
        <v>1</v>
      </c>
      <c r="J54" t="s" s="89">
        <v>166</v>
      </c>
      <c r="K54" t="s" s="90">
        <v>51</v>
      </c>
      <c r="L54" t="s" s="91">
        <v>52</v>
      </c>
      <c r="M54" s="92"/>
      <c r="N54" t="s" s="68">
        <v>467</v>
      </c>
      <c r="O54" s="101">
        <v>20003</v>
      </c>
      <c r="P54" s="102">
        <v>1</v>
      </c>
      <c r="Q54" t="s" s="68">
        <v>468</v>
      </c>
      <c r="R54" t="s" s="68">
        <v>469</v>
      </c>
      <c r="S54" t="s" s="86">
        <v>124</v>
      </c>
      <c r="T54" s="73"/>
      <c r="U54" s="105"/>
      <c r="V54" s="105"/>
      <c r="W54" s="73"/>
      <c r="X54" t="s" s="74">
        <v>470</v>
      </c>
      <c r="Y54" t="s" s="74">
        <v>126</v>
      </c>
      <c r="Z54" t="s" s="74">
        <v>59</v>
      </c>
      <c r="AA54" t="s" s="74">
        <v>59</v>
      </c>
      <c r="AB54" s="75"/>
      <c r="AC54" s="75"/>
      <c r="AD54" t="s" s="77">
        <v>60</v>
      </c>
      <c r="AE54" t="s" s="95">
        <v>96</v>
      </c>
      <c r="AF54" s="75"/>
      <c r="AG54" s="96">
        <v>2</v>
      </c>
      <c r="AH54" t="s" s="97">
        <v>267</v>
      </c>
      <c r="AI54" s="98"/>
      <c r="AJ54" s="98"/>
      <c r="AK54" t="s" s="99">
        <v>106</v>
      </c>
      <c r="AL54" t="s" s="100">
        <v>64</v>
      </c>
      <c r="AM54" t="s" s="83">
        <v>471</v>
      </c>
      <c r="AN54" s="84"/>
      <c r="AO54" s="85"/>
      <c r="AP54" s="85"/>
      <c r="AQ54" s="57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</row>
    <row r="55" ht="20.1" customHeight="1">
      <c r="A55" s="58">
        <f>IF(NOT(ISBLANK($A54)),MAX($A$4:$A54)+1,"")</f>
        <v>51</v>
      </c>
      <c r="B55" s="59">
        <v>10091</v>
      </c>
      <c r="C55" s="60">
        <v>16634</v>
      </c>
      <c r="D55" s="60">
        <v>81369</v>
      </c>
      <c r="E55" t="s" s="86">
        <v>107</v>
      </c>
      <c r="F55" t="s" s="86">
        <v>472</v>
      </c>
      <c r="G55" t="s" s="86">
        <f>D55&amp;" "&amp;E55&amp;", "&amp;F55</f>
        <v>473</v>
      </c>
      <c r="H55" t="s" s="87">
        <v>119</v>
      </c>
      <c r="I55" s="88">
        <v>1</v>
      </c>
      <c r="J55" t="s" s="89">
        <v>166</v>
      </c>
      <c r="K55" t="s" s="90">
        <v>51</v>
      </c>
      <c r="L55" t="s" s="91">
        <v>52</v>
      </c>
      <c r="M55" t="s" s="104">
        <v>474</v>
      </c>
      <c r="N55" t="s" s="68">
        <v>475</v>
      </c>
      <c r="O55" s="101">
        <v>20121</v>
      </c>
      <c r="P55" s="94"/>
      <c r="Q55" t="s" s="68">
        <v>476</v>
      </c>
      <c r="R55" t="s" s="68">
        <v>477</v>
      </c>
      <c r="S55" t="s" s="86">
        <v>124</v>
      </c>
      <c r="T55" s="73"/>
      <c r="U55" s="109"/>
      <c r="V55" s="109"/>
      <c r="W55" s="73"/>
      <c r="X55" t="s" s="74">
        <v>227</v>
      </c>
      <c r="Y55" t="s" s="74">
        <v>58</v>
      </c>
      <c r="Z55" t="s" s="74">
        <v>217</v>
      </c>
      <c r="AA55" t="s" s="74">
        <v>83</v>
      </c>
      <c r="AB55" s="75"/>
      <c r="AC55" t="s" s="95">
        <v>60</v>
      </c>
      <c r="AD55" t="s" s="77">
        <v>60</v>
      </c>
      <c r="AE55" t="s" s="95">
        <v>61</v>
      </c>
      <c r="AF55" t="s" s="95">
        <v>228</v>
      </c>
      <c r="AG55" s="96">
        <v>2</v>
      </c>
      <c r="AH55" t="s" s="97">
        <v>267</v>
      </c>
      <c r="AI55" s="98"/>
      <c r="AJ55" s="98"/>
      <c r="AK55" t="s" s="99">
        <v>478</v>
      </c>
      <c r="AL55" t="s" s="100">
        <v>64</v>
      </c>
      <c r="AM55" t="s" s="83">
        <v>479</v>
      </c>
      <c r="AN55" s="84"/>
      <c r="AO55" s="85"/>
      <c r="AP55" s="85"/>
      <c r="AQ55" s="57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</row>
    <row r="56" ht="20.1" customHeight="1">
      <c r="A56" s="58">
        <f>IF(NOT(ISBLANK($A55)),MAX($A$4:$A55)+1,"")</f>
        <v>52</v>
      </c>
      <c r="B56" s="59">
        <v>10092</v>
      </c>
      <c r="C56" s="60">
        <v>16646</v>
      </c>
      <c r="D56" s="60">
        <v>85540</v>
      </c>
      <c r="E56" t="s" s="86">
        <v>480</v>
      </c>
      <c r="F56" t="s" s="86">
        <v>117</v>
      </c>
      <c r="G56" t="s" s="86">
        <f>D56&amp;" "&amp;E56&amp;", "&amp;F56</f>
        <v>481</v>
      </c>
      <c r="H56" t="s" s="87">
        <v>119</v>
      </c>
      <c r="I56" s="88">
        <v>1</v>
      </c>
      <c r="J56" t="s" s="89">
        <v>166</v>
      </c>
      <c r="K56" t="s" s="90">
        <v>51</v>
      </c>
      <c r="L56" t="s" s="91">
        <v>52</v>
      </c>
      <c r="M56" s="92"/>
      <c r="N56" t="s" s="68">
        <v>167</v>
      </c>
      <c r="O56" s="101">
        <v>20076</v>
      </c>
      <c r="P56" s="94"/>
      <c r="Q56" t="s" s="68">
        <v>482</v>
      </c>
      <c r="R56" t="s" s="68">
        <v>169</v>
      </c>
      <c r="S56" t="s" s="86">
        <v>124</v>
      </c>
      <c r="T56" s="73"/>
      <c r="U56" s="121"/>
      <c r="V56" s="121"/>
      <c r="W56" s="121"/>
      <c r="X56" t="s" s="74">
        <v>483</v>
      </c>
      <c r="Y56" t="s" s="74">
        <v>342</v>
      </c>
      <c r="Z56" t="s" s="74">
        <v>484</v>
      </c>
      <c r="AA56" t="s" s="74">
        <v>83</v>
      </c>
      <c r="AB56" s="75"/>
      <c r="AC56" t="s" s="95">
        <v>60</v>
      </c>
      <c r="AD56" t="s" s="77">
        <v>60</v>
      </c>
      <c r="AE56" t="s" s="95">
        <v>61</v>
      </c>
      <c r="AF56" t="s" s="95">
        <v>85</v>
      </c>
      <c r="AG56" s="96">
        <v>2</v>
      </c>
      <c r="AH56" t="s" s="97">
        <v>63</v>
      </c>
      <c r="AI56" s="98"/>
      <c r="AJ56" s="98"/>
      <c r="AK56" t="s" s="99">
        <v>485</v>
      </c>
      <c r="AL56" t="s" s="100">
        <v>64</v>
      </c>
      <c r="AM56" t="s" s="83">
        <v>170</v>
      </c>
      <c r="AN56" s="84"/>
      <c r="AO56" s="85"/>
      <c r="AP56" s="85"/>
      <c r="AQ56" s="57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</row>
    <row r="57" ht="20.1" customHeight="1">
      <c r="A57" s="58">
        <f>IF(NOT(ISBLANK($A56)),MAX($A$4:$A56)+1,"")</f>
        <v>53</v>
      </c>
      <c r="B57" s="128">
        <v>10094</v>
      </c>
      <c r="C57" s="129">
        <v>16963</v>
      </c>
      <c r="D57" s="129">
        <v>80796</v>
      </c>
      <c r="E57" t="s" s="124">
        <v>107</v>
      </c>
      <c r="F57" t="s" s="124">
        <v>486</v>
      </c>
      <c r="G57" t="s" s="124">
        <f>D57&amp;" "&amp;E57&amp;", "&amp;F57</f>
        <v>487</v>
      </c>
      <c r="H57" t="s" s="130">
        <v>297</v>
      </c>
      <c r="I57" s="131">
        <v>1</v>
      </c>
      <c r="J57" t="s" s="132">
        <v>166</v>
      </c>
      <c r="K57" t="s" s="133">
        <v>51</v>
      </c>
      <c r="L57" t="s" s="133">
        <v>52</v>
      </c>
      <c r="M57" t="s" s="158">
        <v>488</v>
      </c>
      <c r="N57" t="s" s="124">
        <v>489</v>
      </c>
      <c r="O57" s="159"/>
      <c r="P57" s="136">
        <v>1</v>
      </c>
      <c r="Q57" t="s" s="124">
        <v>490</v>
      </c>
      <c r="R57" t="s" s="124">
        <v>491</v>
      </c>
      <c r="S57" t="s" s="124">
        <v>492</v>
      </c>
      <c r="T57" s="138">
        <v>45597</v>
      </c>
      <c r="U57" t="s" s="137">
        <v>489</v>
      </c>
      <c r="V57" s="160"/>
      <c r="W57" s="161"/>
      <c r="X57" t="s" s="74">
        <v>215</v>
      </c>
      <c r="Y57" t="s" s="74">
        <v>216</v>
      </c>
      <c r="Z57" t="s" s="74">
        <v>217</v>
      </c>
      <c r="AA57" t="s" s="74">
        <v>83</v>
      </c>
      <c r="AB57" t="s" s="95">
        <v>34</v>
      </c>
      <c r="AC57" t="s" s="95">
        <v>60</v>
      </c>
      <c r="AD57" t="s" s="77">
        <v>60</v>
      </c>
      <c r="AE57" t="s" s="95">
        <v>96</v>
      </c>
      <c r="AF57" s="75"/>
      <c r="AG57" s="96">
        <v>2</v>
      </c>
      <c r="AH57" t="s" s="97">
        <v>63</v>
      </c>
      <c r="AI57" s="98"/>
      <c r="AJ57" s="98"/>
      <c r="AK57" t="s" s="99">
        <v>237</v>
      </c>
      <c r="AL57" t="s" s="100">
        <v>64</v>
      </c>
      <c r="AM57" t="s" s="83">
        <v>493</v>
      </c>
      <c r="AN57" s="140"/>
      <c r="AO57" s="85"/>
      <c r="AP57" s="85"/>
      <c r="AQ57" s="57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</row>
    <row r="58" ht="20.1" customHeight="1">
      <c r="A58" s="58">
        <f>IF(NOT(ISBLANK($A57)),MAX($A$4:$A57)+1,"")</f>
        <v>54</v>
      </c>
      <c r="B58" s="59">
        <v>10095</v>
      </c>
      <c r="C58" s="60">
        <v>16964</v>
      </c>
      <c r="D58" s="60">
        <v>80331</v>
      </c>
      <c r="E58" t="s" s="86">
        <v>107</v>
      </c>
      <c r="F58" t="s" s="86">
        <v>494</v>
      </c>
      <c r="G58" t="s" s="86">
        <f>D58&amp;" "&amp;E58&amp;", "&amp;F58</f>
        <v>495</v>
      </c>
      <c r="H58" t="s" s="87">
        <v>49</v>
      </c>
      <c r="I58" s="88">
        <v>1</v>
      </c>
      <c r="J58" t="s" s="89">
        <v>166</v>
      </c>
      <c r="K58" t="s" s="90">
        <v>51</v>
      </c>
      <c r="L58" t="s" s="91">
        <v>52</v>
      </c>
      <c r="M58" t="s" s="104">
        <v>474</v>
      </c>
      <c r="N58" t="s" s="68">
        <v>475</v>
      </c>
      <c r="O58" s="101">
        <v>20121</v>
      </c>
      <c r="P58" s="102">
        <v>1</v>
      </c>
      <c r="Q58" t="s" s="68">
        <v>496</v>
      </c>
      <c r="R58" t="s" s="68">
        <v>477</v>
      </c>
      <c r="S58" t="s" s="86">
        <v>497</v>
      </c>
      <c r="T58" s="73"/>
      <c r="U58" s="73"/>
      <c r="V58" s="73"/>
      <c r="W58" s="73"/>
      <c r="X58" t="s" s="74">
        <v>498</v>
      </c>
      <c r="Y58" t="s" s="74">
        <v>57</v>
      </c>
      <c r="Z58" t="s" s="74">
        <v>303</v>
      </c>
      <c r="AA58" t="s" s="74">
        <v>83</v>
      </c>
      <c r="AB58" t="s" s="95">
        <v>34</v>
      </c>
      <c r="AC58" t="s" s="95">
        <v>60</v>
      </c>
      <c r="AD58" t="s" s="77">
        <v>60</v>
      </c>
      <c r="AE58" t="s" s="95">
        <v>96</v>
      </c>
      <c r="AF58" s="75"/>
      <c r="AG58" s="96">
        <v>2</v>
      </c>
      <c r="AH58" t="s" s="97">
        <v>267</v>
      </c>
      <c r="AI58" t="s" s="97">
        <v>64</v>
      </c>
      <c r="AJ58" t="s" s="97">
        <v>64</v>
      </c>
      <c r="AK58" t="s" s="99">
        <v>499</v>
      </c>
      <c r="AL58" t="s" s="100">
        <v>64</v>
      </c>
      <c r="AM58" t="s" s="83">
        <v>479</v>
      </c>
      <c r="AN58" s="84"/>
      <c r="AO58" s="85"/>
      <c r="AP58" s="85"/>
      <c r="AQ58" s="57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</row>
    <row r="59" ht="20.1" customHeight="1">
      <c r="A59" s="58">
        <f>IF(NOT(ISBLANK($A58)),MAX($A$4:$A58)+1,"")</f>
        <v>55</v>
      </c>
      <c r="B59" s="59">
        <v>10096</v>
      </c>
      <c r="C59" s="60">
        <v>16966</v>
      </c>
      <c r="D59" s="60">
        <v>81825</v>
      </c>
      <c r="E59" t="s" s="86">
        <v>107</v>
      </c>
      <c r="F59" t="s" s="86">
        <v>500</v>
      </c>
      <c r="G59" t="s" s="86">
        <f>D59&amp;" "&amp;E59&amp;", "&amp;F59</f>
        <v>501</v>
      </c>
      <c r="H59" t="s" s="87">
        <v>119</v>
      </c>
      <c r="I59" s="88">
        <v>1</v>
      </c>
      <c r="J59" t="s" s="89">
        <v>166</v>
      </c>
      <c r="K59" t="s" s="90">
        <v>51</v>
      </c>
      <c r="L59" t="s" s="91">
        <v>52</v>
      </c>
      <c r="M59" t="s" s="104">
        <v>156</v>
      </c>
      <c r="N59" t="s" s="68">
        <v>502</v>
      </c>
      <c r="O59" s="101">
        <v>20103</v>
      </c>
      <c r="P59" s="102">
        <v>1</v>
      </c>
      <c r="Q59" t="s" s="68">
        <v>503</v>
      </c>
      <c r="R59" t="s" s="68">
        <v>504</v>
      </c>
      <c r="S59" t="s" s="86">
        <v>505</v>
      </c>
      <c r="T59" s="73"/>
      <c r="U59" s="73"/>
      <c r="V59" s="73"/>
      <c r="W59" s="73"/>
      <c r="X59" t="s" s="74">
        <v>174</v>
      </c>
      <c r="Y59" t="s" s="74">
        <v>342</v>
      </c>
      <c r="Z59" t="s" s="74">
        <v>506</v>
      </c>
      <c r="AA59" t="s" s="74">
        <v>83</v>
      </c>
      <c r="AB59" s="75"/>
      <c r="AC59" t="s" s="95">
        <v>60</v>
      </c>
      <c r="AD59" t="s" s="77">
        <v>60</v>
      </c>
      <c r="AE59" t="s" s="95">
        <v>96</v>
      </c>
      <c r="AF59" s="75"/>
      <c r="AG59" s="96">
        <v>1</v>
      </c>
      <c r="AH59" t="s" s="97">
        <v>63</v>
      </c>
      <c r="AI59" s="98"/>
      <c r="AJ59" s="98"/>
      <c r="AK59" t="s" s="99">
        <v>237</v>
      </c>
      <c r="AL59" t="s" s="100">
        <v>64</v>
      </c>
      <c r="AM59" t="s" s="83">
        <v>507</v>
      </c>
      <c r="AN59" s="84"/>
      <c r="AO59" s="85"/>
      <c r="AP59" s="85"/>
      <c r="AQ59" s="57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</row>
    <row r="60" ht="20.1" customHeight="1">
      <c r="A60" s="58">
        <f>IF(NOT(ISBLANK($A59)),MAX($A$4:$A59)+1,"")</f>
        <v>56</v>
      </c>
      <c r="B60" s="59">
        <v>10099</v>
      </c>
      <c r="C60" s="60">
        <v>16994</v>
      </c>
      <c r="D60" s="60">
        <v>85375</v>
      </c>
      <c r="E60" t="s" s="86">
        <v>310</v>
      </c>
      <c r="F60" t="s" s="86">
        <v>508</v>
      </c>
      <c r="G60" t="s" s="125">
        <f>D60&amp;" "&amp;E60&amp;", "&amp;F60</f>
        <v>509</v>
      </c>
      <c r="H60" t="s" s="87">
        <v>49</v>
      </c>
      <c r="I60" s="88">
        <v>1</v>
      </c>
      <c r="J60" t="s" s="89">
        <v>166</v>
      </c>
      <c r="K60" t="s" s="90">
        <v>51</v>
      </c>
      <c r="L60" t="s" s="91">
        <v>52</v>
      </c>
      <c r="M60" t="s" s="104">
        <v>403</v>
      </c>
      <c r="N60" t="s" s="68">
        <v>510</v>
      </c>
      <c r="O60" s="101">
        <v>20137</v>
      </c>
      <c r="P60" s="102">
        <v>1</v>
      </c>
      <c r="Q60" t="s" s="68">
        <v>511</v>
      </c>
      <c r="R60" t="s" s="68">
        <v>512</v>
      </c>
      <c r="S60" t="s" s="86">
        <v>513</v>
      </c>
      <c r="T60" s="73">
        <v>45459</v>
      </c>
      <c r="U60" s="105"/>
      <c r="V60" s="73"/>
      <c r="W60" s="73"/>
      <c r="X60" t="s" s="74">
        <v>74</v>
      </c>
      <c r="Y60" t="s" s="74">
        <v>342</v>
      </c>
      <c r="Z60" t="s" s="74">
        <v>58</v>
      </c>
      <c r="AA60" t="s" s="74">
        <v>83</v>
      </c>
      <c r="AB60" t="s" s="95">
        <v>34</v>
      </c>
      <c r="AC60" t="s" s="95">
        <v>60</v>
      </c>
      <c r="AD60" t="s" s="77">
        <v>60</v>
      </c>
      <c r="AE60" t="s" s="95">
        <v>96</v>
      </c>
      <c r="AF60" s="75"/>
      <c r="AG60" s="96">
        <v>1</v>
      </c>
      <c r="AH60" t="s" s="97">
        <v>63</v>
      </c>
      <c r="AI60" s="98"/>
      <c r="AJ60" t="s" s="97">
        <v>64</v>
      </c>
      <c r="AK60" t="s" s="99">
        <v>250</v>
      </c>
      <c r="AL60" t="s" s="100">
        <v>64</v>
      </c>
      <c r="AM60" t="s" s="83">
        <v>514</v>
      </c>
      <c r="AN60" s="84"/>
      <c r="AO60" s="85"/>
      <c r="AP60" s="85"/>
      <c r="AQ60" s="57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</row>
    <row r="61" ht="20.1" customHeight="1">
      <c r="A61" t="s" s="145">
        <v>395</v>
      </c>
      <c r="B61" s="146">
        <v>10102</v>
      </c>
      <c r="C61" s="147">
        <v>18833</v>
      </c>
      <c r="D61" s="147">
        <v>80995</v>
      </c>
      <c r="E61" t="s" s="111">
        <v>107</v>
      </c>
      <c r="F61" t="s" s="111">
        <v>515</v>
      </c>
      <c r="G61" t="s" s="111">
        <f>D61&amp;" "&amp;E61&amp;", "&amp;F61</f>
        <v>516</v>
      </c>
      <c r="H61" t="s" s="148">
        <v>517</v>
      </c>
      <c r="I61" t="s" s="149">
        <v>399</v>
      </c>
      <c r="J61" t="s" s="150">
        <v>400</v>
      </c>
      <c r="K61" t="s" s="151">
        <v>401</v>
      </c>
      <c r="L61" t="s" s="152">
        <v>402</v>
      </c>
      <c r="M61" t="s" s="111">
        <v>518</v>
      </c>
      <c r="N61" t="s" s="153">
        <v>519</v>
      </c>
      <c r="O61" s="94"/>
      <c r="P61" s="94"/>
      <c r="Q61" t="s" s="153">
        <v>520</v>
      </c>
      <c r="R61" t="s" s="153">
        <v>521</v>
      </c>
      <c r="S61" t="s" s="111">
        <v>522</v>
      </c>
      <c r="T61" s="154"/>
      <c r="U61" t="s" s="162">
        <v>523</v>
      </c>
      <c r="V61" s="154"/>
      <c r="W61" s="154">
        <v>45427</v>
      </c>
      <c r="X61" t="s" s="163">
        <v>498</v>
      </c>
      <c r="Y61" t="s" s="163">
        <v>216</v>
      </c>
      <c r="Z61" t="s" s="163">
        <v>114</v>
      </c>
      <c r="AA61" t="s" s="163">
        <v>83</v>
      </c>
      <c r="AB61" s="164"/>
      <c r="AC61" t="s" s="165">
        <v>60</v>
      </c>
      <c r="AD61" t="s" s="166">
        <v>60</v>
      </c>
      <c r="AE61" t="s" s="165">
        <v>96</v>
      </c>
      <c r="AF61" s="164"/>
      <c r="AG61" s="167">
        <v>1</v>
      </c>
      <c r="AH61" t="s" s="97">
        <v>63</v>
      </c>
      <c r="AI61" s="168"/>
      <c r="AJ61" s="168"/>
      <c r="AK61" t="s" s="169">
        <v>106</v>
      </c>
      <c r="AL61" t="s" s="170">
        <v>64</v>
      </c>
      <c r="AM61" t="s" s="171">
        <v>524</v>
      </c>
      <c r="AN61" s="155"/>
      <c r="AO61" s="85"/>
      <c r="AP61" s="85"/>
      <c r="AQ61" s="57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</row>
    <row r="62" ht="20.1" customHeight="1">
      <c r="A62" s="58">
        <f>IF(NOT(ISBLANK($A61)),MAX($A$4:$A61)+1,"")</f>
        <v>57</v>
      </c>
      <c r="B62" s="59">
        <v>10103</v>
      </c>
      <c r="C62" s="60">
        <v>19909</v>
      </c>
      <c r="D62" s="60">
        <v>80805</v>
      </c>
      <c r="E62" t="s" s="86">
        <v>107</v>
      </c>
      <c r="F62" t="s" s="86">
        <v>525</v>
      </c>
      <c r="G62" t="s" s="86">
        <f>D62&amp;" "&amp;E62&amp;", "&amp;F62</f>
        <v>526</v>
      </c>
      <c r="H62" t="s" s="87">
        <v>49</v>
      </c>
      <c r="I62" s="88">
        <v>1</v>
      </c>
      <c r="J62" t="s" s="89">
        <v>166</v>
      </c>
      <c r="K62" t="s" s="90">
        <v>51</v>
      </c>
      <c r="L62" t="s" s="91">
        <v>52</v>
      </c>
      <c r="M62" t="s" s="104">
        <v>527</v>
      </c>
      <c r="N62" t="s" s="68">
        <v>528</v>
      </c>
      <c r="O62" s="101">
        <v>20112</v>
      </c>
      <c r="P62" s="102">
        <v>1</v>
      </c>
      <c r="Q62" t="s" s="68">
        <v>529</v>
      </c>
      <c r="R62" t="s" s="68">
        <v>530</v>
      </c>
      <c r="S62" t="s" s="86">
        <v>531</v>
      </c>
      <c r="T62" s="73"/>
      <c r="U62" s="105"/>
      <c r="V62" s="105"/>
      <c r="W62" s="73"/>
      <c r="X62" t="s" s="74">
        <v>498</v>
      </c>
      <c r="Y62" t="s" s="74">
        <v>532</v>
      </c>
      <c r="Z62" t="s" s="74">
        <v>249</v>
      </c>
      <c r="AA62" t="s" s="74">
        <v>83</v>
      </c>
      <c r="AB62" t="s" s="95">
        <v>34</v>
      </c>
      <c r="AC62" t="s" s="95">
        <v>60</v>
      </c>
      <c r="AD62" t="s" s="77">
        <v>60</v>
      </c>
      <c r="AE62" t="s" s="95">
        <v>61</v>
      </c>
      <c r="AF62" t="s" s="95">
        <v>85</v>
      </c>
      <c r="AG62" s="96">
        <v>2</v>
      </c>
      <c r="AH62" t="s" s="97">
        <v>63</v>
      </c>
      <c r="AI62" s="98"/>
      <c r="AJ62" t="s" s="97">
        <v>64</v>
      </c>
      <c r="AK62" t="s" s="99">
        <v>533</v>
      </c>
      <c r="AL62" t="s" s="100">
        <v>64</v>
      </c>
      <c r="AM62" t="s" s="83">
        <v>534</v>
      </c>
      <c r="AN62" s="84"/>
      <c r="AO62" s="85"/>
      <c r="AP62" s="85"/>
      <c r="AQ62" s="57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</row>
    <row r="63" ht="20.1" customHeight="1">
      <c r="A63" s="58">
        <f>IF(NOT(ISBLANK($A62)),MAX($A$4:$A62)+1,"")</f>
        <v>58</v>
      </c>
      <c r="B63" s="59">
        <v>10104</v>
      </c>
      <c r="C63" s="60">
        <v>19959</v>
      </c>
      <c r="D63" s="60">
        <v>80538</v>
      </c>
      <c r="E63" t="s" s="86">
        <v>107</v>
      </c>
      <c r="F63" t="s" s="86">
        <v>535</v>
      </c>
      <c r="G63" t="s" s="86">
        <f>D63&amp;" "&amp;E63&amp;", "&amp;F63</f>
        <v>536</v>
      </c>
      <c r="H63" t="s" s="87">
        <v>297</v>
      </c>
      <c r="I63" s="88">
        <v>1</v>
      </c>
      <c r="J63" t="s" s="89">
        <v>166</v>
      </c>
      <c r="K63" t="s" s="90">
        <v>51</v>
      </c>
      <c r="L63" t="s" s="91">
        <v>52</v>
      </c>
      <c r="M63" t="s" s="104">
        <v>474</v>
      </c>
      <c r="N63" t="s" s="68">
        <v>475</v>
      </c>
      <c r="O63" s="101">
        <v>20121</v>
      </c>
      <c r="P63" s="94"/>
      <c r="Q63" t="s" s="68">
        <v>537</v>
      </c>
      <c r="R63" t="s" s="68">
        <v>477</v>
      </c>
      <c r="S63" t="s" s="86">
        <v>538</v>
      </c>
      <c r="T63" s="73"/>
      <c r="U63" s="73"/>
      <c r="V63" s="73"/>
      <c r="W63" s="73"/>
      <c r="X63" t="s" s="110">
        <v>57</v>
      </c>
      <c r="Y63" t="s" s="74">
        <v>176</v>
      </c>
      <c r="Z63" t="s" s="74">
        <v>303</v>
      </c>
      <c r="AA63" t="s" s="74">
        <v>83</v>
      </c>
      <c r="AB63" t="s" s="95">
        <v>34</v>
      </c>
      <c r="AC63" t="s" s="95">
        <v>60</v>
      </c>
      <c r="AD63" t="s" s="77">
        <v>60</v>
      </c>
      <c r="AE63" t="s" s="95">
        <v>96</v>
      </c>
      <c r="AF63" s="75"/>
      <c r="AG63" s="96">
        <v>2</v>
      </c>
      <c r="AH63" t="s" s="97">
        <v>63</v>
      </c>
      <c r="AI63" s="98"/>
      <c r="AJ63" t="s" s="97">
        <v>64</v>
      </c>
      <c r="AK63" t="s" s="99">
        <v>539</v>
      </c>
      <c r="AL63" t="s" s="100">
        <v>64</v>
      </c>
      <c r="AM63" t="s" s="83">
        <v>479</v>
      </c>
      <c r="AN63" s="84"/>
      <c r="AO63" s="85"/>
      <c r="AP63" s="85"/>
      <c r="AQ63" s="57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</row>
    <row r="64" ht="20.1" customHeight="1">
      <c r="A64" s="58">
        <f>IF(NOT(ISBLANK($A63)),MAX($A$4:$A63)+1,"")</f>
        <v>59</v>
      </c>
      <c r="B64" s="59">
        <v>10129</v>
      </c>
      <c r="C64" s="60">
        <v>10129</v>
      </c>
      <c r="D64" s="60">
        <v>80992</v>
      </c>
      <c r="E64" t="s" s="86">
        <v>107</v>
      </c>
      <c r="F64" t="s" s="86">
        <v>540</v>
      </c>
      <c r="G64" t="s" s="86">
        <f>D64&amp;" "&amp;E64&amp;", "&amp;F64</f>
        <v>541</v>
      </c>
      <c r="H64" t="s" s="87">
        <v>90</v>
      </c>
      <c r="I64" s="88">
        <v>1</v>
      </c>
      <c r="J64" t="s" s="157">
        <v>166</v>
      </c>
      <c r="K64" t="s" s="90">
        <v>51</v>
      </c>
      <c r="L64" t="s" s="91">
        <v>52</v>
      </c>
      <c r="M64" t="s" s="104">
        <v>390</v>
      </c>
      <c r="N64" t="s" s="68">
        <v>391</v>
      </c>
      <c r="O64" s="101">
        <v>20029</v>
      </c>
      <c r="P64" s="94"/>
      <c r="Q64" t="s" s="68">
        <v>542</v>
      </c>
      <c r="R64" t="s" s="68">
        <v>393</v>
      </c>
      <c r="S64" t="s" s="86">
        <v>332</v>
      </c>
      <c r="T64" s="73">
        <v>45474</v>
      </c>
      <c r="U64" s="73"/>
      <c r="V64" s="73"/>
      <c r="W64" s="73"/>
      <c r="X64" t="s" s="74">
        <v>95</v>
      </c>
      <c r="Y64" t="s" s="74">
        <v>95</v>
      </c>
      <c r="Z64" t="s" s="74">
        <v>59</v>
      </c>
      <c r="AA64" t="s" s="74">
        <v>59</v>
      </c>
      <c r="AB64" t="s" s="95">
        <v>34</v>
      </c>
      <c r="AC64" t="s" s="95">
        <v>60</v>
      </c>
      <c r="AD64" t="s" s="77">
        <v>60</v>
      </c>
      <c r="AE64" t="s" s="95">
        <v>96</v>
      </c>
      <c r="AF64" s="75"/>
      <c r="AG64" s="96">
        <v>1</v>
      </c>
      <c r="AH64" t="s" s="97">
        <v>63</v>
      </c>
      <c r="AI64" s="98"/>
      <c r="AJ64" s="98"/>
      <c r="AK64" t="s" s="99">
        <v>106</v>
      </c>
      <c r="AL64" t="s" s="100">
        <v>64</v>
      </c>
      <c r="AM64" t="s" s="83">
        <v>394</v>
      </c>
      <c r="AN64" s="84"/>
      <c r="AO64" s="85"/>
      <c r="AP64" s="85"/>
      <c r="AQ64" s="57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</row>
    <row r="65" ht="20.1" customHeight="1">
      <c r="A65" t="s" s="145">
        <v>395</v>
      </c>
      <c r="B65" s="146">
        <v>10132</v>
      </c>
      <c r="C65" s="147">
        <v>15907</v>
      </c>
      <c r="D65" s="147">
        <v>80937</v>
      </c>
      <c r="E65" t="s" s="111">
        <v>107</v>
      </c>
      <c r="F65" t="s" s="111">
        <v>543</v>
      </c>
      <c r="G65" t="s" s="111">
        <f>D65&amp;" "&amp;E65&amp;", "&amp;F65</f>
        <v>544</v>
      </c>
      <c r="H65" t="s" s="148">
        <v>545</v>
      </c>
      <c r="I65" t="s" s="149">
        <v>546</v>
      </c>
      <c r="J65" t="s" s="150">
        <v>547</v>
      </c>
      <c r="K65" t="s" s="151">
        <v>548</v>
      </c>
      <c r="L65" t="s" s="152">
        <v>549</v>
      </c>
      <c r="M65" s="92"/>
      <c r="N65" t="s" s="153">
        <v>71</v>
      </c>
      <c r="O65" s="94"/>
      <c r="P65" s="94"/>
      <c r="Q65" t="s" s="153">
        <v>550</v>
      </c>
      <c r="R65" s="155"/>
      <c r="S65" s="143"/>
      <c r="T65" s="154"/>
      <c r="U65" s="154"/>
      <c r="V65" s="154"/>
      <c r="W65" s="154">
        <v>45504</v>
      </c>
      <c r="X65" t="s" s="163">
        <v>216</v>
      </c>
      <c r="Y65" t="s" s="163">
        <v>203</v>
      </c>
      <c r="Z65" t="s" s="163">
        <v>217</v>
      </c>
      <c r="AA65" t="s" s="163">
        <v>83</v>
      </c>
      <c r="AB65" t="s" s="165">
        <v>34</v>
      </c>
      <c r="AC65" s="164"/>
      <c r="AD65" t="s" s="166">
        <v>60</v>
      </c>
      <c r="AE65" t="s" s="165">
        <v>96</v>
      </c>
      <c r="AF65" s="164"/>
      <c r="AG65" s="167">
        <v>1</v>
      </c>
      <c r="AH65" t="s" s="97">
        <v>63</v>
      </c>
      <c r="AI65" s="168"/>
      <c r="AJ65" s="168"/>
      <c r="AK65" t="s" s="169">
        <v>106</v>
      </c>
      <c r="AL65" t="s" s="170">
        <v>64</v>
      </c>
      <c r="AM65" s="85"/>
      <c r="AN65" s="155"/>
      <c r="AO65" s="85"/>
      <c r="AP65" s="85"/>
      <c r="AQ65" s="57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</row>
    <row r="66" ht="20.1" customHeight="1">
      <c r="A66" s="58">
        <f>IF(NOT(ISBLANK($A65)),MAX($A$4:$A65)+1,"")</f>
        <v>60</v>
      </c>
      <c r="B66" s="59">
        <v>10133</v>
      </c>
      <c r="C66" s="60">
        <v>15909</v>
      </c>
      <c r="D66" s="60">
        <v>80339</v>
      </c>
      <c r="E66" t="s" s="86">
        <v>107</v>
      </c>
      <c r="F66" t="s" s="86">
        <v>551</v>
      </c>
      <c r="G66" t="s" s="86">
        <f>D66&amp;" "&amp;E66&amp;", "&amp;F66</f>
        <v>552</v>
      </c>
      <c r="H66" t="s" s="87">
        <v>119</v>
      </c>
      <c r="I66" s="88">
        <v>1</v>
      </c>
      <c r="J66" t="s" s="89">
        <v>50</v>
      </c>
      <c r="K66" t="s" s="90">
        <v>51</v>
      </c>
      <c r="L66" t="s" s="91">
        <v>52</v>
      </c>
      <c r="M66" t="s" s="104">
        <v>553</v>
      </c>
      <c r="N66" t="s" s="68">
        <v>211</v>
      </c>
      <c r="O66" s="101">
        <v>20132</v>
      </c>
      <c r="P66" s="94"/>
      <c r="Q66" t="s" s="68">
        <v>554</v>
      </c>
      <c r="R66" t="s" s="68">
        <v>555</v>
      </c>
      <c r="S66" t="s" s="86">
        <v>124</v>
      </c>
      <c r="T66" s="73">
        <v>45536</v>
      </c>
      <c r="U66" s="108"/>
      <c r="V66" s="108"/>
      <c r="W66" s="108"/>
      <c r="X66" t="s" s="74">
        <v>227</v>
      </c>
      <c r="Y66" t="s" s="74">
        <v>175</v>
      </c>
      <c r="Z66" t="s" s="74">
        <v>59</v>
      </c>
      <c r="AA66" t="s" s="74">
        <v>59</v>
      </c>
      <c r="AB66" s="75"/>
      <c r="AC66" t="s" s="95">
        <v>60</v>
      </c>
      <c r="AD66" t="s" s="77">
        <v>60</v>
      </c>
      <c r="AE66" t="s" s="95">
        <v>96</v>
      </c>
      <c r="AF66" s="75"/>
      <c r="AG66" s="96">
        <v>2</v>
      </c>
      <c r="AH66" t="s" s="97">
        <v>267</v>
      </c>
      <c r="AI66" s="98"/>
      <c r="AJ66" s="98"/>
      <c r="AK66" t="s" s="99">
        <v>556</v>
      </c>
      <c r="AL66" t="s" s="100">
        <v>64</v>
      </c>
      <c r="AM66" t="s" s="83">
        <v>219</v>
      </c>
      <c r="AN66" s="84"/>
      <c r="AO66" s="85"/>
      <c r="AP66" s="85"/>
      <c r="AQ66" s="57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</row>
    <row r="67" ht="20.1" customHeight="1">
      <c r="A67" s="58">
        <f>IF(NOT(ISBLANK($A66)),MAX($A$4:$A66)+1,"")</f>
        <v>61</v>
      </c>
      <c r="B67" s="59">
        <v>10134</v>
      </c>
      <c r="C67" s="60">
        <v>15903</v>
      </c>
      <c r="D67" s="60">
        <v>80636</v>
      </c>
      <c r="E67" t="s" s="86">
        <v>107</v>
      </c>
      <c r="F67" t="s" s="86">
        <v>557</v>
      </c>
      <c r="G67" t="s" s="86">
        <f>D67&amp;" "&amp;E67&amp;", "&amp;F67</f>
        <v>558</v>
      </c>
      <c r="H67" t="s" s="87">
        <v>297</v>
      </c>
      <c r="I67" s="88">
        <v>1</v>
      </c>
      <c r="J67" t="s" s="89">
        <v>50</v>
      </c>
      <c r="K67" t="s" s="90">
        <v>241</v>
      </c>
      <c r="L67" t="s" s="91">
        <v>52</v>
      </c>
      <c r="M67" t="s" s="104">
        <v>559</v>
      </c>
      <c r="N67" t="s" s="68">
        <v>560</v>
      </c>
      <c r="O67" s="101">
        <v>20114</v>
      </c>
      <c r="P67" s="102">
        <v>1</v>
      </c>
      <c r="Q67" t="s" s="68">
        <v>561</v>
      </c>
      <c r="R67" t="s" s="68">
        <v>562</v>
      </c>
      <c r="S67" s="120"/>
      <c r="T67" s="73">
        <v>45413</v>
      </c>
      <c r="U67" s="73"/>
      <c r="V67" s="73"/>
      <c r="W67" s="73"/>
      <c r="X67" t="s" s="110">
        <v>74</v>
      </c>
      <c r="Y67" t="s" s="74">
        <v>57</v>
      </c>
      <c r="Z67" t="s" s="74">
        <v>57</v>
      </c>
      <c r="AA67" t="s" s="74">
        <v>57</v>
      </c>
      <c r="AB67" t="s" s="95">
        <v>34</v>
      </c>
      <c r="AC67" t="s" s="95">
        <v>60</v>
      </c>
      <c r="AD67" t="s" s="77">
        <v>60</v>
      </c>
      <c r="AE67" t="s" s="95">
        <v>61</v>
      </c>
      <c r="AF67" t="s" s="95">
        <v>85</v>
      </c>
      <c r="AG67" s="96">
        <v>1</v>
      </c>
      <c r="AH67" t="s" s="97">
        <v>63</v>
      </c>
      <c r="AI67" s="98"/>
      <c r="AJ67" s="98"/>
      <c r="AK67" t="s" s="99">
        <v>563</v>
      </c>
      <c r="AL67" t="s" s="100">
        <v>64</v>
      </c>
      <c r="AM67" t="s" s="83">
        <v>564</v>
      </c>
      <c r="AN67" s="84"/>
      <c r="AO67" s="85"/>
      <c r="AP67" s="85"/>
      <c r="AQ67" s="57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</row>
    <row r="68" ht="20.1" customHeight="1">
      <c r="A68" s="58">
        <f>IF(NOT(ISBLANK($A67)),MAX($A$4:$A67)+1,"")</f>
        <v>62</v>
      </c>
      <c r="B68" s="59">
        <v>10135</v>
      </c>
      <c r="C68" s="60">
        <v>15911</v>
      </c>
      <c r="D68" s="60">
        <v>80637</v>
      </c>
      <c r="E68" t="s" s="86">
        <v>107</v>
      </c>
      <c r="F68" t="s" s="86">
        <v>565</v>
      </c>
      <c r="G68" t="s" s="86">
        <f>D68&amp;" "&amp;E68&amp;", "&amp;F68</f>
        <v>566</v>
      </c>
      <c r="H68" t="s" s="87">
        <v>90</v>
      </c>
      <c r="I68" s="88">
        <v>6</v>
      </c>
      <c r="J68" t="s" s="89">
        <v>567</v>
      </c>
      <c r="K68" t="s" s="90">
        <v>241</v>
      </c>
      <c r="L68" t="s" s="91">
        <v>70</v>
      </c>
      <c r="M68" s="92"/>
      <c r="N68" t="s" s="68">
        <v>71</v>
      </c>
      <c r="O68" s="93"/>
      <c r="P68" s="94"/>
      <c r="Q68" t="s" s="68">
        <v>568</v>
      </c>
      <c r="R68" s="84"/>
      <c r="S68" s="120"/>
      <c r="T68" s="73"/>
      <c r="U68" s="73"/>
      <c r="V68" s="73"/>
      <c r="W68" s="73"/>
      <c r="X68" t="s" s="74">
        <v>215</v>
      </c>
      <c r="Y68" t="s" s="74">
        <v>216</v>
      </c>
      <c r="Z68" t="s" s="74">
        <v>217</v>
      </c>
      <c r="AA68" t="s" s="74">
        <v>59</v>
      </c>
      <c r="AB68" t="s" s="95">
        <v>34</v>
      </c>
      <c r="AC68" s="75"/>
      <c r="AD68" t="s" s="77">
        <v>569</v>
      </c>
      <c r="AE68" t="s" s="95">
        <v>96</v>
      </c>
      <c r="AF68" s="75"/>
      <c r="AG68" s="96">
        <v>1</v>
      </c>
      <c r="AH68" t="s" s="97">
        <v>63</v>
      </c>
      <c r="AI68" s="98"/>
      <c r="AJ68" s="98"/>
      <c r="AK68" t="s" s="99">
        <v>106</v>
      </c>
      <c r="AL68" t="s" s="100">
        <v>64</v>
      </c>
      <c r="AM68" s="85"/>
      <c r="AN68" s="84"/>
      <c r="AO68" s="85"/>
      <c r="AP68" s="85"/>
      <c r="AQ68" s="57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</row>
    <row r="69" ht="20.1" customHeight="1">
      <c r="A69" s="58">
        <f>IF(NOT(ISBLANK($A68)),MAX($A$4:$A68)+1,"")</f>
        <v>63</v>
      </c>
      <c r="B69" s="59">
        <v>10136</v>
      </c>
      <c r="C69" s="60">
        <v>15905</v>
      </c>
      <c r="D69" s="60">
        <v>80335</v>
      </c>
      <c r="E69" t="s" s="86">
        <v>107</v>
      </c>
      <c r="F69" t="s" s="86">
        <v>570</v>
      </c>
      <c r="G69" t="s" s="86">
        <f>D69&amp;" "&amp;E69&amp;", "&amp;F69</f>
        <v>571</v>
      </c>
      <c r="H69" t="s" s="87">
        <v>119</v>
      </c>
      <c r="I69" s="88">
        <v>6</v>
      </c>
      <c r="J69" t="s" s="89">
        <v>567</v>
      </c>
      <c r="K69" t="s" s="90">
        <v>241</v>
      </c>
      <c r="L69" t="s" s="91">
        <v>70</v>
      </c>
      <c r="M69" s="92"/>
      <c r="N69" t="s" s="68">
        <v>71</v>
      </c>
      <c r="O69" s="93"/>
      <c r="P69" s="94"/>
      <c r="Q69" t="s" s="68">
        <v>572</v>
      </c>
      <c r="R69" t="s" s="68">
        <v>573</v>
      </c>
      <c r="S69" t="s" s="86">
        <v>124</v>
      </c>
      <c r="T69" s="73"/>
      <c r="U69" s="73"/>
      <c r="V69" s="73"/>
      <c r="W69" s="73"/>
      <c r="X69" t="s" s="74">
        <v>574</v>
      </c>
      <c r="Y69" t="s" s="74">
        <v>575</v>
      </c>
      <c r="Z69" t="s" s="74">
        <v>575</v>
      </c>
      <c r="AA69" t="s" s="74">
        <v>576</v>
      </c>
      <c r="AB69" s="75"/>
      <c r="AC69" s="75"/>
      <c r="AD69" t="s" s="77">
        <v>60</v>
      </c>
      <c r="AE69" t="s" s="95">
        <v>96</v>
      </c>
      <c r="AF69" s="75"/>
      <c r="AG69" s="96">
        <v>2</v>
      </c>
      <c r="AH69" t="s" s="97">
        <v>267</v>
      </c>
      <c r="AI69" s="98"/>
      <c r="AJ69" s="98"/>
      <c r="AK69" t="s" s="99">
        <v>577</v>
      </c>
      <c r="AL69" t="s" s="100">
        <v>64</v>
      </c>
      <c r="AM69" s="85"/>
      <c r="AN69" s="84"/>
      <c r="AO69" s="85"/>
      <c r="AP69" s="85"/>
      <c r="AQ69" s="57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</row>
    <row r="70" ht="20.1" customHeight="1">
      <c r="A70" s="58">
        <f>IF(NOT(ISBLANK($A69)),MAX($A$4:$A69)+1,"")</f>
        <v>64</v>
      </c>
      <c r="B70" s="59">
        <v>10140</v>
      </c>
      <c r="C70" s="60">
        <v>15912</v>
      </c>
      <c r="D70" s="60">
        <v>80802</v>
      </c>
      <c r="E70" t="s" s="86">
        <v>107</v>
      </c>
      <c r="F70" t="s" s="86">
        <v>578</v>
      </c>
      <c r="G70" t="s" s="86">
        <f>D70&amp;" "&amp;E70&amp;", "&amp;F70</f>
        <v>579</v>
      </c>
      <c r="H70" t="s" s="87">
        <v>90</v>
      </c>
      <c r="I70" s="88">
        <v>6</v>
      </c>
      <c r="J70" t="s" s="89">
        <v>567</v>
      </c>
      <c r="K70" t="s" s="90">
        <v>241</v>
      </c>
      <c r="L70" t="s" s="91">
        <v>70</v>
      </c>
      <c r="M70" s="92"/>
      <c r="N70" t="s" s="68">
        <v>71</v>
      </c>
      <c r="O70" s="93"/>
      <c r="P70" s="94"/>
      <c r="Q70" t="s" s="68">
        <v>580</v>
      </c>
      <c r="R70" s="84"/>
      <c r="S70" s="120"/>
      <c r="T70" s="73"/>
      <c r="U70" s="73"/>
      <c r="V70" s="73"/>
      <c r="W70" s="73"/>
      <c r="X70" t="s" s="74">
        <v>581</v>
      </c>
      <c r="Y70" t="s" s="74">
        <v>581</v>
      </c>
      <c r="Z70" t="s" s="74">
        <v>59</v>
      </c>
      <c r="AA70" t="s" s="74">
        <v>59</v>
      </c>
      <c r="AB70" t="s" s="95">
        <v>34</v>
      </c>
      <c r="AC70" s="75"/>
      <c r="AD70" t="s" s="77">
        <v>60</v>
      </c>
      <c r="AE70" t="s" s="95">
        <v>96</v>
      </c>
      <c r="AF70" s="75"/>
      <c r="AG70" s="96">
        <v>1</v>
      </c>
      <c r="AH70" t="s" s="97">
        <v>63</v>
      </c>
      <c r="AI70" s="98"/>
      <c r="AJ70" s="98"/>
      <c r="AK70" t="s" s="99">
        <v>106</v>
      </c>
      <c r="AL70" t="s" s="100">
        <v>64</v>
      </c>
      <c r="AM70" s="85"/>
      <c r="AN70" s="84"/>
      <c r="AO70" s="85"/>
      <c r="AP70" s="85"/>
      <c r="AQ70" s="57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</row>
    <row r="71" ht="20.1" customHeight="1">
      <c r="A71" s="58">
        <f>IF(NOT(ISBLANK($A70)),MAX($A$4:$A70)+1,"")</f>
        <v>65</v>
      </c>
      <c r="B71" s="59">
        <v>10141</v>
      </c>
      <c r="C71" s="60">
        <v>15904</v>
      </c>
      <c r="D71" s="60">
        <v>80333</v>
      </c>
      <c r="E71" t="s" s="86">
        <v>107</v>
      </c>
      <c r="F71" t="s" s="86">
        <v>582</v>
      </c>
      <c r="G71" t="s" s="86">
        <f>D71&amp;" "&amp;E71&amp;", "&amp;F71</f>
        <v>583</v>
      </c>
      <c r="H71" t="s" s="87">
        <v>49</v>
      </c>
      <c r="I71" s="88">
        <v>1</v>
      </c>
      <c r="J71" t="s" s="89">
        <v>50</v>
      </c>
      <c r="K71" t="s" s="90">
        <v>241</v>
      </c>
      <c r="L71" t="s" s="91">
        <v>52</v>
      </c>
      <c r="M71" s="92"/>
      <c r="N71" t="s" s="68">
        <v>584</v>
      </c>
      <c r="O71" s="101">
        <v>20061</v>
      </c>
      <c r="P71" s="102">
        <v>1</v>
      </c>
      <c r="Q71" t="s" s="68">
        <v>585</v>
      </c>
      <c r="R71" t="s" s="68">
        <v>586</v>
      </c>
      <c r="S71" s="120"/>
      <c r="T71" s="73"/>
      <c r="U71" s="73"/>
      <c r="V71" s="73"/>
      <c r="W71" s="73"/>
      <c r="X71" t="s" s="74">
        <v>427</v>
      </c>
      <c r="Y71" t="s" s="74">
        <v>587</v>
      </c>
      <c r="Z71" t="s" s="74">
        <v>588</v>
      </c>
      <c r="AA71" t="s" s="126">
        <v>588</v>
      </c>
      <c r="AB71" t="s" s="172">
        <v>34</v>
      </c>
      <c r="AC71" t="s" s="95">
        <v>60</v>
      </c>
      <c r="AD71" t="s" s="77">
        <v>83</v>
      </c>
      <c r="AE71" t="s" s="95">
        <v>96</v>
      </c>
      <c r="AF71" s="75"/>
      <c r="AG71" s="96">
        <v>2</v>
      </c>
      <c r="AH71" t="s" s="97">
        <v>63</v>
      </c>
      <c r="AI71" s="98"/>
      <c r="AJ71" s="98"/>
      <c r="AK71" t="s" s="99">
        <v>589</v>
      </c>
      <c r="AL71" t="s" s="100">
        <v>64</v>
      </c>
      <c r="AM71" t="s" s="83">
        <v>590</v>
      </c>
      <c r="AN71" s="84"/>
      <c r="AO71" s="85"/>
      <c r="AP71" s="85"/>
      <c r="AQ71" s="57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</row>
    <row r="72" ht="20.1" customHeight="1">
      <c r="A72" t="s" s="173">
        <v>395</v>
      </c>
      <c r="B72" s="146">
        <v>10142</v>
      </c>
      <c r="C72" s="147">
        <v>15502</v>
      </c>
      <c r="D72" s="147">
        <v>85521</v>
      </c>
      <c r="E72" t="s" s="111">
        <v>591</v>
      </c>
      <c r="F72" t="s" s="111">
        <v>592</v>
      </c>
      <c r="G72" t="s" s="111">
        <f>D72&amp;" "&amp;E72&amp;", "&amp;F72</f>
        <v>593</v>
      </c>
      <c r="H72" t="s" s="148">
        <v>594</v>
      </c>
      <c r="I72" t="s" s="149">
        <v>399</v>
      </c>
      <c r="J72" t="s" s="148">
        <v>400</v>
      </c>
      <c r="K72" t="s" s="151">
        <v>401</v>
      </c>
      <c r="L72" t="s" s="152">
        <v>402</v>
      </c>
      <c r="M72" s="92"/>
      <c r="N72" t="s" s="153">
        <v>167</v>
      </c>
      <c r="O72" s="102">
        <v>20063</v>
      </c>
      <c r="P72" s="94"/>
      <c r="Q72" t="s" s="153">
        <v>595</v>
      </c>
      <c r="R72" t="s" s="153">
        <v>169</v>
      </c>
      <c r="S72" t="s" s="111">
        <v>124</v>
      </c>
      <c r="T72" s="174"/>
      <c r="U72" s="154"/>
      <c r="V72" s="154"/>
      <c r="W72" s="175">
        <v>45596</v>
      </c>
      <c r="X72" t="s" s="74">
        <v>125</v>
      </c>
      <c r="Y72" t="s" s="74">
        <v>379</v>
      </c>
      <c r="Z72" t="s" s="74">
        <v>249</v>
      </c>
      <c r="AA72" t="s" s="74">
        <v>83</v>
      </c>
      <c r="AB72" t="s" s="95">
        <v>34</v>
      </c>
      <c r="AC72" t="s" s="95">
        <v>60</v>
      </c>
      <c r="AD72" t="s" s="77">
        <v>60</v>
      </c>
      <c r="AE72" t="s" s="95">
        <v>61</v>
      </c>
      <c r="AF72" t="s" s="95">
        <v>85</v>
      </c>
      <c r="AG72" s="96">
        <v>2</v>
      </c>
      <c r="AH72" t="s" s="97">
        <v>63</v>
      </c>
      <c r="AI72" s="98"/>
      <c r="AJ72" s="98"/>
      <c r="AK72" t="s" s="99">
        <v>596</v>
      </c>
      <c r="AL72" t="s" s="100">
        <v>64</v>
      </c>
      <c r="AM72" t="s" s="83">
        <v>170</v>
      </c>
      <c r="AN72" s="176"/>
      <c r="AO72" s="85"/>
      <c r="AP72" s="85"/>
      <c r="AQ72" s="57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</row>
    <row r="73" ht="20.1" customHeight="1">
      <c r="A73" s="58">
        <f>IF(NOT(ISBLANK($A72)),MAX($A$4:$A72)+1,"")</f>
        <v>66</v>
      </c>
      <c r="B73" s="59">
        <v>10147</v>
      </c>
      <c r="C73" s="60">
        <v>10147</v>
      </c>
      <c r="D73" s="60">
        <v>86926</v>
      </c>
      <c r="E73" t="s" s="86">
        <v>597</v>
      </c>
      <c r="F73" t="s" s="86">
        <v>598</v>
      </c>
      <c r="G73" t="s" s="86">
        <f>D73&amp;" "&amp;E73&amp;", "&amp;F73</f>
        <v>599</v>
      </c>
      <c r="H73" t="s" s="87">
        <v>90</v>
      </c>
      <c r="I73" s="88">
        <v>3</v>
      </c>
      <c r="J73" t="s" s="157">
        <v>600</v>
      </c>
      <c r="K73" t="s" s="90">
        <v>241</v>
      </c>
      <c r="L73" t="s" s="91">
        <v>70</v>
      </c>
      <c r="M73" s="92"/>
      <c r="N73" t="s" s="68">
        <v>71</v>
      </c>
      <c r="O73" s="177"/>
      <c r="P73" s="94"/>
      <c r="Q73" t="s" s="68">
        <v>601</v>
      </c>
      <c r="R73" s="84"/>
      <c r="S73" s="120"/>
      <c r="T73" s="178"/>
      <c r="U73" s="73"/>
      <c r="V73" s="73"/>
      <c r="W73" s="73"/>
      <c r="X73" t="s" s="74">
        <v>74</v>
      </c>
      <c r="Y73" t="s" s="74">
        <v>74</v>
      </c>
      <c r="Z73" t="s" s="74">
        <v>114</v>
      </c>
      <c r="AA73" t="s" s="74">
        <v>83</v>
      </c>
      <c r="AB73" s="75"/>
      <c r="AC73" t="s" s="95">
        <v>84</v>
      </c>
      <c r="AD73" t="s" s="77">
        <v>60</v>
      </c>
      <c r="AE73" t="s" s="95">
        <v>61</v>
      </c>
      <c r="AF73" t="s" s="95">
        <v>85</v>
      </c>
      <c r="AG73" s="96">
        <v>1</v>
      </c>
      <c r="AH73" t="s" s="97">
        <v>63</v>
      </c>
      <c r="AI73" s="98"/>
      <c r="AJ73" s="98"/>
      <c r="AK73" t="s" s="99">
        <v>106</v>
      </c>
      <c r="AL73" t="s" s="100">
        <v>64</v>
      </c>
      <c r="AM73" s="85"/>
      <c r="AN73" s="84"/>
      <c r="AO73" s="85"/>
      <c r="AP73" s="85"/>
      <c r="AQ73" s="57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</row>
    <row r="74" ht="20.1" customHeight="1">
      <c r="A74" s="58">
        <f>IF(NOT(ISBLANK($A73)),MAX($A$4:$A73)+1,"")</f>
        <v>67</v>
      </c>
      <c r="B74" s="59">
        <v>10149</v>
      </c>
      <c r="C74" s="60">
        <v>10149</v>
      </c>
      <c r="D74" s="60">
        <v>82229</v>
      </c>
      <c r="E74" t="s" s="86">
        <v>602</v>
      </c>
      <c r="F74" t="s" s="86">
        <v>603</v>
      </c>
      <c r="G74" t="s" s="86">
        <f>D74&amp;" "&amp;E74&amp;", "&amp;F74</f>
        <v>604</v>
      </c>
      <c r="H74" t="s" s="87">
        <v>49</v>
      </c>
      <c r="I74" s="88">
        <v>1</v>
      </c>
      <c r="J74" t="s" s="157">
        <v>50</v>
      </c>
      <c r="K74" t="s" s="90">
        <v>241</v>
      </c>
      <c r="L74" t="s" s="91">
        <v>52</v>
      </c>
      <c r="M74" t="s" s="104">
        <v>605</v>
      </c>
      <c r="N74" t="s" s="68">
        <v>606</v>
      </c>
      <c r="O74" s="101">
        <v>20109</v>
      </c>
      <c r="P74" s="102">
        <v>1</v>
      </c>
      <c r="Q74" t="s" s="68">
        <v>607</v>
      </c>
      <c r="R74" t="s" s="68">
        <v>608</v>
      </c>
      <c r="S74" s="120"/>
      <c r="T74" s="73"/>
      <c r="U74" s="105"/>
      <c r="V74" s="105"/>
      <c r="W74" s="73"/>
      <c r="X74" t="s" s="74">
        <v>74</v>
      </c>
      <c r="Y74" t="s" s="74">
        <v>314</v>
      </c>
      <c r="Z74" t="s" s="74">
        <v>114</v>
      </c>
      <c r="AA74" t="s" s="74">
        <v>83</v>
      </c>
      <c r="AB74" s="75"/>
      <c r="AC74" t="s" s="95">
        <v>84</v>
      </c>
      <c r="AD74" t="s" s="77">
        <v>60</v>
      </c>
      <c r="AE74" t="s" s="95">
        <v>61</v>
      </c>
      <c r="AF74" t="s" s="95">
        <v>85</v>
      </c>
      <c r="AG74" s="96">
        <v>1</v>
      </c>
      <c r="AH74" t="s" s="97">
        <v>63</v>
      </c>
      <c r="AI74" s="98"/>
      <c r="AJ74" t="s" s="97">
        <v>64</v>
      </c>
      <c r="AK74" t="s" s="99">
        <v>237</v>
      </c>
      <c r="AL74" t="s" s="100">
        <v>64</v>
      </c>
      <c r="AM74" t="s" s="83">
        <v>609</v>
      </c>
      <c r="AN74" s="84"/>
      <c r="AO74" s="85"/>
      <c r="AP74" s="85"/>
      <c r="AQ74" s="57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</row>
    <row r="75" ht="20.1" customHeight="1">
      <c r="A75" s="58">
        <f>IF(NOT(ISBLANK($A74)),MAX($A$4:$A74)+1,"")</f>
        <v>68</v>
      </c>
      <c r="B75" s="59">
        <v>10150</v>
      </c>
      <c r="C75" s="60">
        <v>10150</v>
      </c>
      <c r="D75" s="60">
        <v>86911</v>
      </c>
      <c r="E75" t="s" s="86">
        <v>610</v>
      </c>
      <c r="F75" t="s" s="86">
        <v>611</v>
      </c>
      <c r="G75" t="s" s="86">
        <f>D75&amp;" "&amp;E75&amp;", "&amp;F75</f>
        <v>612</v>
      </c>
      <c r="H75" t="s" s="87">
        <v>90</v>
      </c>
      <c r="I75" s="88">
        <v>1</v>
      </c>
      <c r="J75" t="s" s="157">
        <v>50</v>
      </c>
      <c r="K75" t="s" s="90">
        <v>241</v>
      </c>
      <c r="L75" t="s" s="91">
        <v>52</v>
      </c>
      <c r="M75" t="s" s="104">
        <v>71</v>
      </c>
      <c r="N75" t="s" s="68">
        <v>606</v>
      </c>
      <c r="O75" s="101">
        <v>20109</v>
      </c>
      <c r="P75" s="94"/>
      <c r="Q75" t="s" s="68">
        <v>613</v>
      </c>
      <c r="R75" t="s" s="68">
        <v>608</v>
      </c>
      <c r="S75" s="120"/>
      <c r="T75" s="73"/>
      <c r="U75" s="73"/>
      <c r="V75" s="73"/>
      <c r="W75" s="73"/>
      <c r="X75" t="s" s="74">
        <v>614</v>
      </c>
      <c r="Y75" t="s" s="74">
        <v>215</v>
      </c>
      <c r="Z75" t="s" s="74">
        <v>114</v>
      </c>
      <c r="AA75" t="s" s="74">
        <v>83</v>
      </c>
      <c r="AB75" s="75"/>
      <c r="AC75" t="s" s="95">
        <v>84</v>
      </c>
      <c r="AD75" t="s" s="77">
        <v>60</v>
      </c>
      <c r="AE75" t="s" s="95">
        <v>61</v>
      </c>
      <c r="AF75" t="s" s="95">
        <v>85</v>
      </c>
      <c r="AG75" s="96">
        <v>1</v>
      </c>
      <c r="AH75" t="s" s="97">
        <v>63</v>
      </c>
      <c r="AI75" s="98"/>
      <c r="AJ75" s="98"/>
      <c r="AK75" t="s" s="99">
        <v>106</v>
      </c>
      <c r="AL75" t="s" s="100">
        <v>64</v>
      </c>
      <c r="AM75" t="s" s="83">
        <v>609</v>
      </c>
      <c r="AN75" s="84"/>
      <c r="AO75" s="85"/>
      <c r="AP75" s="85"/>
      <c r="AQ75" s="57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</row>
    <row r="76" ht="20.1" customHeight="1">
      <c r="A76" t="s" s="145">
        <v>395</v>
      </c>
      <c r="B76" s="146">
        <v>10152</v>
      </c>
      <c r="C76" s="147">
        <v>10152</v>
      </c>
      <c r="D76" s="147">
        <v>82319</v>
      </c>
      <c r="E76" t="s" s="111">
        <v>252</v>
      </c>
      <c r="F76" t="s" s="111">
        <v>615</v>
      </c>
      <c r="G76" t="s" s="111">
        <f>D76&amp;" "&amp;E76&amp;", "&amp;F76</f>
        <v>616</v>
      </c>
      <c r="H76" t="s" s="148">
        <v>594</v>
      </c>
      <c r="I76" t="s" s="149">
        <v>399</v>
      </c>
      <c r="J76" t="s" s="148">
        <v>617</v>
      </c>
      <c r="K76" t="s" s="151">
        <v>401</v>
      </c>
      <c r="L76" t="s" s="152">
        <v>549</v>
      </c>
      <c r="M76" t="s" s="111">
        <v>618</v>
      </c>
      <c r="N76" t="s" s="153">
        <v>71</v>
      </c>
      <c r="O76" t="s" s="149">
        <v>404</v>
      </c>
      <c r="P76" s="94"/>
      <c r="Q76" t="s" s="153">
        <v>619</v>
      </c>
      <c r="R76" s="155"/>
      <c r="S76" t="s" s="111">
        <v>124</v>
      </c>
      <c r="T76" s="154">
        <v>45292</v>
      </c>
      <c r="U76" t="s" s="162">
        <v>620</v>
      </c>
      <c r="V76" s="179"/>
      <c r="W76" s="154">
        <v>45331</v>
      </c>
      <c r="X76" t="s" s="163">
        <v>125</v>
      </c>
      <c r="Y76" t="s" s="163">
        <v>127</v>
      </c>
      <c r="Z76" t="s" s="163">
        <v>127</v>
      </c>
      <c r="AA76" t="s" s="163">
        <v>83</v>
      </c>
      <c r="AB76" s="164"/>
      <c r="AC76" t="s" s="165">
        <v>60</v>
      </c>
      <c r="AD76" t="s" s="166">
        <v>60</v>
      </c>
      <c r="AE76" t="s" s="165">
        <v>61</v>
      </c>
      <c r="AF76" t="s" s="165">
        <v>85</v>
      </c>
      <c r="AG76" s="167">
        <v>3</v>
      </c>
      <c r="AH76" t="s" s="97">
        <v>63</v>
      </c>
      <c r="AI76" s="168"/>
      <c r="AJ76" s="168"/>
      <c r="AK76" t="s" s="169">
        <v>259</v>
      </c>
      <c r="AL76" t="s" s="170">
        <v>64</v>
      </c>
      <c r="AM76" s="180"/>
      <c r="AN76" s="155"/>
      <c r="AO76" s="85"/>
      <c r="AP76" s="85"/>
      <c r="AQ76" s="57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</row>
    <row r="77" ht="20.1" customHeight="1">
      <c r="A77" s="58">
        <f>IF(NOT(ISBLANK($A76)),MAX($A$4:$A76)+1,"")</f>
        <v>69</v>
      </c>
      <c r="B77" s="59">
        <v>10153</v>
      </c>
      <c r="C77" s="60">
        <v>10153</v>
      </c>
      <c r="D77" s="60">
        <v>85235</v>
      </c>
      <c r="E77" t="s" s="86">
        <v>621</v>
      </c>
      <c r="F77" t="s" s="86">
        <v>622</v>
      </c>
      <c r="G77" t="s" s="86">
        <f>D77&amp;" "&amp;E77&amp;", "&amp;F77</f>
        <v>623</v>
      </c>
      <c r="H77" t="s" s="87">
        <v>49</v>
      </c>
      <c r="I77" s="88">
        <v>1</v>
      </c>
      <c r="J77" t="s" s="157">
        <v>50</v>
      </c>
      <c r="K77" t="s" s="90">
        <v>241</v>
      </c>
      <c r="L77" t="s" s="91">
        <v>70</v>
      </c>
      <c r="M77" s="143"/>
      <c r="N77" t="s" s="68">
        <v>71</v>
      </c>
      <c r="O77" s="93"/>
      <c r="P77" s="94"/>
      <c r="Q77" t="s" s="68">
        <v>624</v>
      </c>
      <c r="R77" s="84"/>
      <c r="S77" s="120"/>
      <c r="T77" s="73"/>
      <c r="U77" s="73"/>
      <c r="V77" s="73"/>
      <c r="W77" s="73"/>
      <c r="X77" t="s" s="74">
        <v>74</v>
      </c>
      <c r="Y77" t="s" s="74">
        <v>82</v>
      </c>
      <c r="Z77" t="s" s="74">
        <v>625</v>
      </c>
      <c r="AA77" t="s" s="74">
        <v>83</v>
      </c>
      <c r="AB77" t="s" s="95">
        <v>34</v>
      </c>
      <c r="AC77" t="s" s="95">
        <v>60</v>
      </c>
      <c r="AD77" t="s" s="77">
        <v>60</v>
      </c>
      <c r="AE77" t="s" s="95">
        <v>61</v>
      </c>
      <c r="AF77" t="s" s="95">
        <v>228</v>
      </c>
      <c r="AG77" s="96">
        <v>2</v>
      </c>
      <c r="AH77" t="s" s="97">
        <v>63</v>
      </c>
      <c r="AI77" s="98"/>
      <c r="AJ77" t="s" s="97">
        <v>64</v>
      </c>
      <c r="AK77" t="s" s="99">
        <v>365</v>
      </c>
      <c r="AL77" t="s" s="100">
        <v>64</v>
      </c>
      <c r="AM77" s="85"/>
      <c r="AN77" s="84"/>
      <c r="AO77" s="85"/>
      <c r="AP77" s="85"/>
      <c r="AQ77" s="57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</row>
    <row r="78" ht="20.1" customHeight="1">
      <c r="A78" s="58">
        <f>IF(NOT(ISBLANK($A77)),MAX($A$4:$A77)+1,"")</f>
        <v>70</v>
      </c>
      <c r="B78" s="59">
        <v>10154</v>
      </c>
      <c r="C78" s="60">
        <v>10154</v>
      </c>
      <c r="D78" s="60">
        <v>85235</v>
      </c>
      <c r="E78" t="s" s="86">
        <v>621</v>
      </c>
      <c r="F78" t="s" s="86">
        <v>626</v>
      </c>
      <c r="G78" t="s" s="86">
        <f>D78&amp;" "&amp;E78&amp;", "&amp;F78</f>
        <v>627</v>
      </c>
      <c r="H78" t="s" s="87">
        <v>49</v>
      </c>
      <c r="I78" s="88">
        <v>1</v>
      </c>
      <c r="J78" t="s" s="157">
        <v>50</v>
      </c>
      <c r="K78" t="s" s="90">
        <v>241</v>
      </c>
      <c r="L78" t="s" s="91">
        <v>52</v>
      </c>
      <c r="M78" t="s" s="111">
        <v>71</v>
      </c>
      <c r="N78" t="s" s="68">
        <v>142</v>
      </c>
      <c r="O78" s="101">
        <v>20094</v>
      </c>
      <c r="P78" s="102">
        <v>1</v>
      </c>
      <c r="Q78" t="s" s="68">
        <v>628</v>
      </c>
      <c r="R78" t="s" s="68">
        <v>629</v>
      </c>
      <c r="S78" s="120"/>
      <c r="T78" s="73"/>
      <c r="U78" s="73"/>
      <c r="V78" s="73"/>
      <c r="W78" s="73"/>
      <c r="X78" t="s" s="74">
        <v>215</v>
      </c>
      <c r="Y78" t="s" s="74">
        <v>216</v>
      </c>
      <c r="Z78" t="s" s="74">
        <v>630</v>
      </c>
      <c r="AA78" t="s" s="74">
        <v>96</v>
      </c>
      <c r="AB78" t="s" s="95">
        <v>34</v>
      </c>
      <c r="AC78" t="s" s="95">
        <v>60</v>
      </c>
      <c r="AD78" t="s" s="77">
        <v>60</v>
      </c>
      <c r="AE78" t="s" s="95">
        <v>61</v>
      </c>
      <c r="AF78" t="s" s="95">
        <v>228</v>
      </c>
      <c r="AG78" s="96">
        <v>2</v>
      </c>
      <c r="AH78" t="s" s="97">
        <v>63</v>
      </c>
      <c r="AI78" s="98"/>
      <c r="AJ78" t="s" s="97">
        <v>64</v>
      </c>
      <c r="AK78" t="s" s="99">
        <v>237</v>
      </c>
      <c r="AL78" t="s" s="100">
        <v>64</v>
      </c>
      <c r="AM78" t="s" s="83">
        <v>145</v>
      </c>
      <c r="AN78" s="84"/>
      <c r="AO78" s="85"/>
      <c r="AP78" s="85"/>
      <c r="AQ78" s="57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</row>
    <row r="79" ht="20.1" customHeight="1">
      <c r="A79" s="58">
        <f>IF(NOT(ISBLANK($A78)),MAX($A$4:$A78)+1,"")</f>
        <v>71</v>
      </c>
      <c r="B79" s="59">
        <v>10155</v>
      </c>
      <c r="C79" s="60">
        <v>10155</v>
      </c>
      <c r="D79" s="60">
        <v>82256</v>
      </c>
      <c r="E79" t="s" s="86">
        <v>631</v>
      </c>
      <c r="F79" t="s" s="86">
        <v>632</v>
      </c>
      <c r="G79" t="s" s="86">
        <f>D79&amp;" "&amp;E79&amp;", "&amp;F79</f>
        <v>633</v>
      </c>
      <c r="H79" t="s" s="87">
        <v>49</v>
      </c>
      <c r="I79" s="88">
        <v>1</v>
      </c>
      <c r="J79" t="s" s="157">
        <v>50</v>
      </c>
      <c r="K79" t="s" s="90">
        <v>51</v>
      </c>
      <c r="L79" t="s" s="91">
        <v>52</v>
      </c>
      <c r="M79" s="143"/>
      <c r="N79" t="s" s="68">
        <v>559</v>
      </c>
      <c r="O79" s="101">
        <v>20060</v>
      </c>
      <c r="P79" s="94"/>
      <c r="Q79" t="s" s="68">
        <v>634</v>
      </c>
      <c r="R79" t="s" s="68">
        <v>635</v>
      </c>
      <c r="S79" s="120"/>
      <c r="T79" s="73"/>
      <c r="U79" s="73"/>
      <c r="V79" s="73"/>
      <c r="W79" s="121"/>
      <c r="X79" t="s" s="74">
        <v>215</v>
      </c>
      <c r="Y79" t="s" s="74">
        <v>342</v>
      </c>
      <c r="Z79" t="s" s="74">
        <v>506</v>
      </c>
      <c r="AA79" t="s" s="74">
        <v>83</v>
      </c>
      <c r="AB79" t="s" s="95">
        <v>34</v>
      </c>
      <c r="AC79" t="s" s="95">
        <v>84</v>
      </c>
      <c r="AD79" t="s" s="77">
        <v>60</v>
      </c>
      <c r="AE79" t="s" s="95">
        <v>61</v>
      </c>
      <c r="AF79" t="s" s="95">
        <v>228</v>
      </c>
      <c r="AG79" s="96">
        <v>1</v>
      </c>
      <c r="AH79" t="s" s="97">
        <v>63</v>
      </c>
      <c r="AI79" s="98"/>
      <c r="AJ79" t="s" s="97">
        <v>64</v>
      </c>
      <c r="AK79" t="s" s="99">
        <v>636</v>
      </c>
      <c r="AL79" t="s" s="100">
        <v>64</v>
      </c>
      <c r="AM79" t="s" s="83">
        <v>637</v>
      </c>
      <c r="AN79" s="84"/>
      <c r="AO79" s="85"/>
      <c r="AP79" s="85"/>
      <c r="AQ79" s="57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</row>
    <row r="80" ht="20.1" customHeight="1">
      <c r="A80" s="58">
        <f>IF(NOT(ISBLANK($A79)),MAX($A$4:$A79)+1,"")</f>
        <v>72</v>
      </c>
      <c r="B80" s="59">
        <v>10158</v>
      </c>
      <c r="C80" s="60">
        <v>10158</v>
      </c>
      <c r="D80" s="60">
        <v>80538</v>
      </c>
      <c r="E80" t="s" s="86">
        <v>107</v>
      </c>
      <c r="F80" t="s" s="86">
        <v>638</v>
      </c>
      <c r="G80" t="s" s="86">
        <f>D80&amp;" "&amp;E80&amp;", "&amp;F80</f>
        <v>639</v>
      </c>
      <c r="H80" t="s" s="87">
        <v>49</v>
      </c>
      <c r="I80" s="88">
        <v>1</v>
      </c>
      <c r="J80" t="s" s="157">
        <v>166</v>
      </c>
      <c r="K80" t="s" s="90">
        <v>241</v>
      </c>
      <c r="L80" t="s" s="91">
        <v>52</v>
      </c>
      <c r="M80" t="s" s="111">
        <v>71</v>
      </c>
      <c r="N80" t="s" s="68">
        <v>640</v>
      </c>
      <c r="O80" s="101">
        <v>20107</v>
      </c>
      <c r="P80" s="102">
        <v>1</v>
      </c>
      <c r="Q80" t="s" s="68">
        <v>641</v>
      </c>
      <c r="R80" t="s" s="68">
        <v>642</v>
      </c>
      <c r="S80" s="120"/>
      <c r="T80" s="73"/>
      <c r="U80" s="73"/>
      <c r="V80" s="73"/>
      <c r="W80" s="73"/>
      <c r="X80" t="s" s="110">
        <v>427</v>
      </c>
      <c r="Y80" t="s" s="74">
        <v>587</v>
      </c>
      <c r="Z80" t="s" s="74">
        <v>588</v>
      </c>
      <c r="AA80" t="s" s="74">
        <v>83</v>
      </c>
      <c r="AB80" t="s" s="95">
        <v>34</v>
      </c>
      <c r="AC80" t="s" s="95">
        <v>60</v>
      </c>
      <c r="AD80" t="s" s="77">
        <v>60</v>
      </c>
      <c r="AE80" t="s" s="95">
        <v>96</v>
      </c>
      <c r="AF80" s="75"/>
      <c r="AG80" s="96">
        <v>1</v>
      </c>
      <c r="AH80" t="s" s="97">
        <v>63</v>
      </c>
      <c r="AI80" s="98"/>
      <c r="AJ80" t="s" s="97">
        <v>64</v>
      </c>
      <c r="AK80" t="s" s="99">
        <v>643</v>
      </c>
      <c r="AL80" t="s" s="100">
        <v>64</v>
      </c>
      <c r="AM80" t="s" s="83">
        <v>644</v>
      </c>
      <c r="AN80" s="84"/>
      <c r="AO80" s="85"/>
      <c r="AP80" s="85"/>
      <c r="AQ80" s="57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</row>
    <row r="81" ht="20.1" customHeight="1">
      <c r="A81" s="58">
        <f>IF(NOT(ISBLANK($A80)),MAX($A$4:$A80)+1,"")</f>
        <v>73</v>
      </c>
      <c r="B81" s="59">
        <v>10160</v>
      </c>
      <c r="C81" s="60">
        <v>10160</v>
      </c>
      <c r="D81" s="60">
        <v>80799</v>
      </c>
      <c r="E81" t="s" s="86">
        <v>107</v>
      </c>
      <c r="F81" t="s" s="86">
        <v>645</v>
      </c>
      <c r="G81" t="s" s="125">
        <f>D81&amp;" "&amp;E81&amp;", "&amp;F81</f>
        <v>646</v>
      </c>
      <c r="H81" t="s" s="87">
        <v>49</v>
      </c>
      <c r="I81" s="88">
        <v>1</v>
      </c>
      <c r="J81" t="s" s="89">
        <v>50</v>
      </c>
      <c r="K81" t="s" s="90">
        <v>51</v>
      </c>
      <c r="L81" t="s" s="91">
        <v>52</v>
      </c>
      <c r="M81" t="s" s="111">
        <v>584</v>
      </c>
      <c r="N81" t="s" s="68">
        <v>647</v>
      </c>
      <c r="O81" s="101">
        <v>20136</v>
      </c>
      <c r="P81" s="102">
        <v>1</v>
      </c>
      <c r="Q81" t="s" s="68">
        <v>648</v>
      </c>
      <c r="R81" t="s" s="68">
        <v>649</v>
      </c>
      <c r="S81" s="120"/>
      <c r="T81" s="73">
        <v>45444</v>
      </c>
      <c r="U81" s="105"/>
      <c r="V81" s="73"/>
      <c r="W81" s="73"/>
      <c r="X81" t="s" s="74">
        <v>427</v>
      </c>
      <c r="Y81" t="s" s="74">
        <v>650</v>
      </c>
      <c r="Z81" t="s" s="74">
        <v>651</v>
      </c>
      <c r="AA81" t="s" s="74">
        <v>83</v>
      </c>
      <c r="AB81" t="s" s="95">
        <v>34</v>
      </c>
      <c r="AC81" t="s" s="95">
        <v>60</v>
      </c>
      <c r="AD81" t="s" s="77">
        <v>60</v>
      </c>
      <c r="AE81" t="s" s="95">
        <v>61</v>
      </c>
      <c r="AF81" t="s" s="95">
        <v>85</v>
      </c>
      <c r="AG81" s="96">
        <v>2</v>
      </c>
      <c r="AH81" t="s" s="97">
        <v>652</v>
      </c>
      <c r="AI81" t="s" s="97">
        <v>64</v>
      </c>
      <c r="AJ81" t="s" s="97">
        <v>64</v>
      </c>
      <c r="AK81" t="s" s="99">
        <v>653</v>
      </c>
      <c r="AL81" t="s" s="100">
        <v>64</v>
      </c>
      <c r="AM81" t="s" s="83">
        <v>654</v>
      </c>
      <c r="AN81" s="84"/>
      <c r="AO81" s="85"/>
      <c r="AP81" s="85"/>
      <c r="AQ81" s="57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</row>
    <row r="82" ht="20.1" customHeight="1">
      <c r="A82" s="58">
        <f>IF(NOT(ISBLANK($A81)),MAX($A$4:$A81)+1,"")</f>
        <v>74</v>
      </c>
      <c r="B82" s="59">
        <v>10162</v>
      </c>
      <c r="C82" s="60">
        <v>10162</v>
      </c>
      <c r="D82" s="60">
        <v>80333</v>
      </c>
      <c r="E82" t="s" s="86">
        <v>107</v>
      </c>
      <c r="F82" t="s" s="86">
        <v>655</v>
      </c>
      <c r="G82" t="s" s="86">
        <f>D82&amp;" "&amp;E82&amp;", "&amp;F82</f>
        <v>656</v>
      </c>
      <c r="H82" t="s" s="87">
        <v>49</v>
      </c>
      <c r="I82" s="88">
        <v>1</v>
      </c>
      <c r="J82" t="s" s="89">
        <v>50</v>
      </c>
      <c r="K82" t="s" s="90">
        <v>51</v>
      </c>
      <c r="L82" t="s" s="91">
        <v>52</v>
      </c>
      <c r="M82" s="143"/>
      <c r="N82" t="s" s="68">
        <v>559</v>
      </c>
      <c r="O82" s="101">
        <v>20060</v>
      </c>
      <c r="P82" s="181"/>
      <c r="Q82" t="s" s="68">
        <v>657</v>
      </c>
      <c r="R82" t="s" s="68">
        <v>635</v>
      </c>
      <c r="S82" s="120"/>
      <c r="T82" s="73"/>
      <c r="U82" s="73"/>
      <c r="V82" s="73"/>
      <c r="W82" s="73"/>
      <c r="X82" t="s" s="74">
        <v>452</v>
      </c>
      <c r="Y82" t="s" s="74">
        <v>452</v>
      </c>
      <c r="Z82" t="s" s="74">
        <v>658</v>
      </c>
      <c r="AA82" t="s" s="74">
        <v>83</v>
      </c>
      <c r="AB82" t="s" s="95">
        <v>34</v>
      </c>
      <c r="AC82" t="s" s="95">
        <v>60</v>
      </c>
      <c r="AD82" t="s" s="77">
        <v>60</v>
      </c>
      <c r="AE82" t="s" s="95">
        <v>96</v>
      </c>
      <c r="AF82" s="75"/>
      <c r="AG82" s="96">
        <v>1</v>
      </c>
      <c r="AH82" t="s" s="97">
        <v>63</v>
      </c>
      <c r="AI82" t="s" s="97">
        <v>64</v>
      </c>
      <c r="AJ82" t="s" s="97">
        <v>64</v>
      </c>
      <c r="AK82" t="s" s="99">
        <v>653</v>
      </c>
      <c r="AL82" t="s" s="100">
        <v>64</v>
      </c>
      <c r="AM82" t="s" s="83">
        <v>637</v>
      </c>
      <c r="AN82" s="84"/>
      <c r="AO82" s="85"/>
      <c r="AP82" s="85"/>
      <c r="AQ82" s="57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</row>
    <row r="83" ht="20.1" customHeight="1">
      <c r="A83" s="58">
        <f>IF(NOT(ISBLANK($A82)),MAX($A$4:$A82)+1,"")</f>
        <v>75</v>
      </c>
      <c r="B83" s="59">
        <v>10163</v>
      </c>
      <c r="C83" s="60">
        <v>10163</v>
      </c>
      <c r="D83" s="60">
        <v>80801</v>
      </c>
      <c r="E83" t="s" s="86">
        <v>107</v>
      </c>
      <c r="F83" t="s" s="86">
        <v>659</v>
      </c>
      <c r="G83" t="s" s="86">
        <f>D83&amp;" "&amp;E83&amp;", "&amp;F83</f>
        <v>660</v>
      </c>
      <c r="H83" t="s" s="87">
        <v>49</v>
      </c>
      <c r="I83" s="88">
        <v>1</v>
      </c>
      <c r="J83" t="s" s="89">
        <v>166</v>
      </c>
      <c r="K83" t="s" s="90">
        <v>51</v>
      </c>
      <c r="L83" t="s" s="91">
        <v>52</v>
      </c>
      <c r="M83" s="92"/>
      <c r="N83" t="s" s="68">
        <v>661</v>
      </c>
      <c r="O83" s="101">
        <v>20088</v>
      </c>
      <c r="P83" s="102">
        <v>1</v>
      </c>
      <c r="Q83" t="s" s="68">
        <v>662</v>
      </c>
      <c r="R83" t="s" s="68">
        <v>663</v>
      </c>
      <c r="S83" s="120"/>
      <c r="T83" s="154"/>
      <c r="U83" s="73"/>
      <c r="V83" s="73"/>
      <c r="W83" s="73"/>
      <c r="X83" t="s" s="74">
        <v>57</v>
      </c>
      <c r="Y83" t="s" s="74">
        <v>127</v>
      </c>
      <c r="Z83" t="s" s="74">
        <v>379</v>
      </c>
      <c r="AA83" t="s" s="74">
        <v>83</v>
      </c>
      <c r="AB83" t="s" s="95">
        <v>34</v>
      </c>
      <c r="AC83" t="s" s="95">
        <v>60</v>
      </c>
      <c r="AD83" t="s" s="77">
        <v>60</v>
      </c>
      <c r="AE83" t="s" s="95">
        <v>96</v>
      </c>
      <c r="AF83" t="s" s="95">
        <v>85</v>
      </c>
      <c r="AG83" s="96">
        <v>1</v>
      </c>
      <c r="AH83" t="s" s="97">
        <v>63</v>
      </c>
      <c r="AI83" s="98"/>
      <c r="AJ83" t="s" s="97">
        <v>64</v>
      </c>
      <c r="AK83" t="s" s="99">
        <v>237</v>
      </c>
      <c r="AL83" t="s" s="100">
        <v>64</v>
      </c>
      <c r="AM83" t="s" s="83">
        <v>664</v>
      </c>
      <c r="AN83" s="84"/>
      <c r="AO83" s="85"/>
      <c r="AP83" s="85"/>
      <c r="AQ83" s="57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</row>
    <row r="84" ht="20.1" customHeight="1">
      <c r="A84" s="58">
        <f>IF(NOT(ISBLANK($A83)),MAX($A$4:$A83)+1,"")</f>
        <v>76</v>
      </c>
      <c r="B84" s="59">
        <v>10164</v>
      </c>
      <c r="C84" s="60">
        <v>16974</v>
      </c>
      <c r="D84" s="60">
        <v>94405</v>
      </c>
      <c r="E84" t="s" s="86">
        <v>665</v>
      </c>
      <c r="F84" t="s" s="86">
        <v>666</v>
      </c>
      <c r="G84" t="s" s="86">
        <f>D84&amp;" "&amp;E84&amp;", "&amp;F84</f>
        <v>667</v>
      </c>
      <c r="H84" t="s" s="87">
        <v>668</v>
      </c>
      <c r="I84" s="88">
        <v>5</v>
      </c>
      <c r="J84" t="s" s="89">
        <v>669</v>
      </c>
      <c r="K84" t="s" s="90">
        <v>51</v>
      </c>
      <c r="L84" t="s" s="91">
        <v>70</v>
      </c>
      <c r="M84" s="92"/>
      <c r="N84" t="s" s="68">
        <v>71</v>
      </c>
      <c r="O84" s="93"/>
      <c r="P84" s="94"/>
      <c r="Q84" t="s" s="68">
        <v>670</v>
      </c>
      <c r="R84" s="84"/>
      <c r="S84" t="s" s="86">
        <v>671</v>
      </c>
      <c r="T84" s="154"/>
      <c r="U84" s="182"/>
      <c r="V84" s="182"/>
      <c r="W84" s="73"/>
      <c r="X84" t="s" s="74">
        <v>74</v>
      </c>
      <c r="Y84" t="s" s="74">
        <v>314</v>
      </c>
      <c r="Z84" t="s" s="74">
        <v>127</v>
      </c>
      <c r="AA84" t="s" s="74">
        <v>83</v>
      </c>
      <c r="AB84" s="75"/>
      <c r="AC84" t="s" s="95">
        <v>60</v>
      </c>
      <c r="AD84" t="s" s="77">
        <v>60</v>
      </c>
      <c r="AE84" t="s" s="95">
        <v>61</v>
      </c>
      <c r="AF84" t="s" s="95">
        <v>228</v>
      </c>
      <c r="AG84" s="96">
        <v>2</v>
      </c>
      <c r="AH84" t="s" s="97">
        <v>672</v>
      </c>
      <c r="AI84" s="98"/>
      <c r="AJ84" t="s" s="97">
        <v>64</v>
      </c>
      <c r="AK84" t="s" s="99">
        <v>539</v>
      </c>
      <c r="AL84" t="s" s="100">
        <v>64</v>
      </c>
      <c r="AM84" s="85"/>
      <c r="AN84" s="84"/>
      <c r="AO84" s="85"/>
      <c r="AP84" s="85"/>
      <c r="AQ84" s="57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</row>
    <row r="85" ht="20.1" customHeight="1">
      <c r="A85" s="58">
        <f>IF(NOT(ISBLANK($A84)),MAX($A$4:$A84)+1,"")</f>
        <v>77</v>
      </c>
      <c r="B85" s="128">
        <v>10167</v>
      </c>
      <c r="C85" s="129">
        <v>16975</v>
      </c>
      <c r="D85" s="129">
        <v>94405</v>
      </c>
      <c r="E85" t="s" s="124">
        <v>673</v>
      </c>
      <c r="F85" t="s" s="124">
        <v>674</v>
      </c>
      <c r="G85" t="s" s="86">
        <f>D85&amp;" "&amp;E85&amp;", "&amp;F85</f>
        <v>675</v>
      </c>
      <c r="H85" t="s" s="130">
        <v>668</v>
      </c>
      <c r="I85" s="131">
        <v>5</v>
      </c>
      <c r="J85" t="s" s="132">
        <v>669</v>
      </c>
      <c r="K85" t="s" s="133">
        <v>51</v>
      </c>
      <c r="L85" t="s" s="133">
        <v>70</v>
      </c>
      <c r="M85" s="134"/>
      <c r="N85" t="s" s="124">
        <v>71</v>
      </c>
      <c r="O85" s="183"/>
      <c r="P85" s="184"/>
      <c r="Q85" t="s" s="124">
        <v>676</v>
      </c>
      <c r="R85" s="140"/>
      <c r="S85" t="s" s="124">
        <v>677</v>
      </c>
      <c r="T85" t="s" s="185">
        <v>678</v>
      </c>
      <c r="U85" s="186"/>
      <c r="V85" t="s" s="187">
        <v>679</v>
      </c>
      <c r="W85" s="106">
        <v>45633</v>
      </c>
      <c r="X85" t="s" s="74">
        <v>427</v>
      </c>
      <c r="Y85" t="s" s="74">
        <v>427</v>
      </c>
      <c r="Z85" t="s" s="74">
        <v>59</v>
      </c>
      <c r="AA85" t="s" s="74">
        <v>59</v>
      </c>
      <c r="AB85" s="75"/>
      <c r="AC85" t="s" s="95">
        <v>60</v>
      </c>
      <c r="AD85" t="s" s="77">
        <v>60</v>
      </c>
      <c r="AE85" t="s" s="95">
        <v>96</v>
      </c>
      <c r="AF85" s="75"/>
      <c r="AG85" s="96">
        <v>1</v>
      </c>
      <c r="AH85" t="s" s="97">
        <v>672</v>
      </c>
      <c r="AI85" s="98"/>
      <c r="AJ85" s="98"/>
      <c r="AK85" t="s" s="99">
        <v>106</v>
      </c>
      <c r="AL85" t="s" s="100">
        <v>64</v>
      </c>
      <c r="AM85" s="85"/>
      <c r="AN85" s="140"/>
      <c r="AO85" s="85"/>
      <c r="AP85" s="85"/>
      <c r="AQ85" s="57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</row>
    <row r="86" ht="20.1" customHeight="1">
      <c r="A86" s="58">
        <f>IF(NOT(ISBLANK($A85)),MAX($A$4:$A85)+1,"")</f>
        <v>78</v>
      </c>
      <c r="B86" s="59">
        <v>10169</v>
      </c>
      <c r="C86" s="60">
        <v>16977</v>
      </c>
      <c r="D86" s="60">
        <v>94424</v>
      </c>
      <c r="E86" t="s" s="86">
        <v>680</v>
      </c>
      <c r="F86" t="s" s="86">
        <v>681</v>
      </c>
      <c r="G86" t="s" s="86">
        <f>D86&amp;" "&amp;E86&amp;", "&amp;F86</f>
        <v>682</v>
      </c>
      <c r="H86" t="s" s="87">
        <v>668</v>
      </c>
      <c r="I86" s="88">
        <v>5</v>
      </c>
      <c r="J86" t="s" s="89">
        <v>669</v>
      </c>
      <c r="K86" t="s" s="90">
        <v>51</v>
      </c>
      <c r="L86" t="s" s="91">
        <v>52</v>
      </c>
      <c r="M86" t="s" s="104">
        <v>71</v>
      </c>
      <c r="N86" t="s" s="68">
        <v>683</v>
      </c>
      <c r="O86" s="101">
        <v>20133</v>
      </c>
      <c r="P86" s="102">
        <v>1</v>
      </c>
      <c r="Q86" t="s" s="68">
        <v>684</v>
      </c>
      <c r="R86" s="84"/>
      <c r="S86" t="s" s="86">
        <v>685</v>
      </c>
      <c r="T86" s="73">
        <v>45474</v>
      </c>
      <c r="U86" s="182"/>
      <c r="V86" s="182"/>
      <c r="W86" s="73"/>
      <c r="X86" t="s" s="74">
        <v>134</v>
      </c>
      <c r="Y86" t="s" s="74">
        <v>134</v>
      </c>
      <c r="Z86" t="s" s="74">
        <v>114</v>
      </c>
      <c r="AA86" t="s" s="74">
        <v>83</v>
      </c>
      <c r="AB86" s="75"/>
      <c r="AC86" t="s" s="95">
        <v>60</v>
      </c>
      <c r="AD86" t="s" s="77">
        <v>60</v>
      </c>
      <c r="AE86" t="s" s="95">
        <v>61</v>
      </c>
      <c r="AF86" t="s" s="95">
        <v>228</v>
      </c>
      <c r="AG86" s="96">
        <v>1</v>
      </c>
      <c r="AH86" t="s" s="97">
        <v>672</v>
      </c>
      <c r="AI86" s="98"/>
      <c r="AJ86" s="98"/>
      <c r="AK86" t="s" s="99">
        <v>106</v>
      </c>
      <c r="AL86" t="s" s="100">
        <v>64</v>
      </c>
      <c r="AM86" t="s" s="83">
        <v>686</v>
      </c>
      <c r="AN86" s="84"/>
      <c r="AO86" s="85"/>
      <c r="AP86" s="85"/>
      <c r="AQ86" s="57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</row>
    <row r="87" ht="20.1" customHeight="1">
      <c r="A87" t="s" s="173">
        <v>395</v>
      </c>
      <c r="B87" s="146">
        <v>10170</v>
      </c>
      <c r="C87" s="147">
        <v>16980</v>
      </c>
      <c r="D87" s="147">
        <v>94431</v>
      </c>
      <c r="E87" t="s" s="111">
        <v>687</v>
      </c>
      <c r="F87" t="s" s="111">
        <v>688</v>
      </c>
      <c r="G87" t="s" s="111">
        <f>D87&amp;" "&amp;E87&amp;", "&amp;F87</f>
        <v>689</v>
      </c>
      <c r="H87" t="s" s="148">
        <v>690</v>
      </c>
      <c r="I87" t="s" s="149">
        <v>691</v>
      </c>
      <c r="J87" t="s" s="150">
        <v>692</v>
      </c>
      <c r="K87" t="s" s="151">
        <v>401</v>
      </c>
      <c r="L87" t="s" s="152">
        <v>549</v>
      </c>
      <c r="M87" s="92"/>
      <c r="N87" t="s" s="153">
        <v>71</v>
      </c>
      <c r="O87" s="94"/>
      <c r="P87" s="94"/>
      <c r="Q87" t="s" s="153">
        <v>693</v>
      </c>
      <c r="R87" s="155"/>
      <c r="S87" t="s" s="111">
        <v>694</v>
      </c>
      <c r="T87" t="s" s="188">
        <v>678</v>
      </c>
      <c r="U87" s="189"/>
      <c r="V87" s="189"/>
      <c r="W87" s="106">
        <v>45594</v>
      </c>
      <c r="X87" t="s" s="74">
        <v>695</v>
      </c>
      <c r="Y87" t="s" s="74">
        <v>696</v>
      </c>
      <c r="Z87" t="s" s="74">
        <v>697</v>
      </c>
      <c r="AA87" t="s" s="74">
        <v>83</v>
      </c>
      <c r="AB87" s="75"/>
      <c r="AC87" s="75"/>
      <c r="AD87" t="s" s="77">
        <v>60</v>
      </c>
      <c r="AE87" t="s" s="95">
        <v>61</v>
      </c>
      <c r="AF87" t="s" s="95">
        <v>228</v>
      </c>
      <c r="AG87" s="96">
        <v>1</v>
      </c>
      <c r="AH87" t="s" s="97">
        <v>672</v>
      </c>
      <c r="AI87" s="98"/>
      <c r="AJ87" s="98"/>
      <c r="AK87" t="s" s="99">
        <v>698</v>
      </c>
      <c r="AL87" t="s" s="100">
        <v>64</v>
      </c>
      <c r="AM87" s="85"/>
      <c r="AN87" s="140"/>
      <c r="AO87" s="85"/>
      <c r="AP87" s="85"/>
      <c r="AQ87" s="57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</row>
    <row r="88" ht="20.1" customHeight="1">
      <c r="A88" t="s" s="173">
        <v>395</v>
      </c>
      <c r="B88" s="146">
        <v>10171</v>
      </c>
      <c r="C88" s="147">
        <v>16982</v>
      </c>
      <c r="D88" s="147">
        <v>94447</v>
      </c>
      <c r="E88" t="s" s="111">
        <v>699</v>
      </c>
      <c r="F88" t="s" s="111">
        <v>700</v>
      </c>
      <c r="G88" t="s" s="111">
        <f>D88&amp;" "&amp;E88&amp;", "&amp;F88</f>
        <v>701</v>
      </c>
      <c r="H88" t="s" s="148">
        <v>690</v>
      </c>
      <c r="I88" t="s" s="149">
        <v>691</v>
      </c>
      <c r="J88" t="s" s="150">
        <v>692</v>
      </c>
      <c r="K88" t="s" s="151">
        <v>401</v>
      </c>
      <c r="L88" t="s" s="152">
        <v>549</v>
      </c>
      <c r="M88" s="92"/>
      <c r="N88" t="s" s="153">
        <v>702</v>
      </c>
      <c r="O88" s="94"/>
      <c r="P88" s="94"/>
      <c r="Q88" t="s" s="153">
        <v>703</v>
      </c>
      <c r="R88" s="155"/>
      <c r="S88" t="s" s="111">
        <v>704</v>
      </c>
      <c r="T88" s="179"/>
      <c r="U88" t="s" s="190">
        <v>679</v>
      </c>
      <c r="V88" s="189"/>
      <c r="W88" s="154">
        <v>45556</v>
      </c>
      <c r="X88" t="s" s="74">
        <v>74</v>
      </c>
      <c r="Y88" t="s" s="74">
        <v>203</v>
      </c>
      <c r="Z88" t="s" s="74">
        <v>59</v>
      </c>
      <c r="AA88" t="s" s="74">
        <v>59</v>
      </c>
      <c r="AB88" s="75"/>
      <c r="AC88" s="75"/>
      <c r="AD88" t="s" s="77">
        <v>60</v>
      </c>
      <c r="AE88" t="s" s="95">
        <v>61</v>
      </c>
      <c r="AF88" t="s" s="95">
        <v>228</v>
      </c>
      <c r="AG88" s="96">
        <v>1</v>
      </c>
      <c r="AH88" t="s" s="97">
        <v>672</v>
      </c>
      <c r="AI88" s="98"/>
      <c r="AJ88" s="98"/>
      <c r="AK88" t="s" s="99">
        <v>106</v>
      </c>
      <c r="AL88" t="s" s="100">
        <v>64</v>
      </c>
      <c r="AM88" s="85"/>
      <c r="AN88" s="155"/>
      <c r="AO88" s="85"/>
      <c r="AP88" s="85"/>
      <c r="AQ88" s="57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</row>
    <row r="89" ht="20.1" customHeight="1">
      <c r="A89" s="58">
        <f>IF(NOT(ISBLANK($A88)),MAX($A$4:$A88)+1,"")</f>
        <v>79</v>
      </c>
      <c r="B89" s="59">
        <v>10173</v>
      </c>
      <c r="C89" s="60">
        <v>10173</v>
      </c>
      <c r="D89" s="60">
        <v>80331</v>
      </c>
      <c r="E89" t="s" s="86">
        <v>107</v>
      </c>
      <c r="F89" t="s" s="86">
        <v>705</v>
      </c>
      <c r="G89" t="s" s="86">
        <f>D89&amp;" "&amp;E89&amp;", "&amp;F89</f>
        <v>706</v>
      </c>
      <c r="H89" t="s" s="87">
        <v>49</v>
      </c>
      <c r="I89" s="88">
        <v>1</v>
      </c>
      <c r="J89" t="s" s="89">
        <v>50</v>
      </c>
      <c r="K89" t="s" s="90">
        <v>51</v>
      </c>
      <c r="L89" t="s" s="91">
        <v>52</v>
      </c>
      <c r="M89" t="s" s="104">
        <v>707</v>
      </c>
      <c r="N89" t="s" s="68">
        <v>708</v>
      </c>
      <c r="O89" s="101">
        <v>20117</v>
      </c>
      <c r="P89" s="102">
        <v>1</v>
      </c>
      <c r="Q89" t="s" s="68">
        <v>709</v>
      </c>
      <c r="R89" t="s" s="68">
        <v>710</v>
      </c>
      <c r="S89" s="120"/>
      <c r="T89" s="73"/>
      <c r="U89" s="105"/>
      <c r="V89" s="105"/>
      <c r="W89" s="73"/>
      <c r="X89" t="s" s="74">
        <v>711</v>
      </c>
      <c r="Y89" t="s" s="74">
        <v>711</v>
      </c>
      <c r="Z89" t="s" s="74">
        <v>379</v>
      </c>
      <c r="AA89" t="s" s="74">
        <v>83</v>
      </c>
      <c r="AB89" t="s" s="95">
        <v>34</v>
      </c>
      <c r="AC89" t="s" s="95">
        <v>60</v>
      </c>
      <c r="AD89" t="s" s="77">
        <v>60</v>
      </c>
      <c r="AE89" t="s" s="95">
        <v>96</v>
      </c>
      <c r="AF89" s="75"/>
      <c r="AG89" s="96">
        <v>2</v>
      </c>
      <c r="AH89" t="s" s="97">
        <v>267</v>
      </c>
      <c r="AI89" t="s" s="97">
        <v>64</v>
      </c>
      <c r="AJ89" t="s" s="97">
        <v>64</v>
      </c>
      <c r="AK89" t="s" s="99">
        <v>653</v>
      </c>
      <c r="AL89" t="s" s="100">
        <v>64</v>
      </c>
      <c r="AM89" t="s" s="83">
        <v>712</v>
      </c>
      <c r="AN89" s="84"/>
      <c r="AO89" s="85"/>
      <c r="AP89" s="85"/>
      <c r="AQ89" s="57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</row>
    <row r="90" ht="20.1" customHeight="1">
      <c r="A90" s="58">
        <f>IF(NOT(ISBLANK($A89)),MAX($A$4:$A89)+1,"")</f>
        <v>80</v>
      </c>
      <c r="B90" s="59">
        <v>10174</v>
      </c>
      <c r="C90" s="60">
        <v>10174</v>
      </c>
      <c r="D90" s="60">
        <v>85221</v>
      </c>
      <c r="E90" t="s" s="86">
        <v>713</v>
      </c>
      <c r="F90" t="s" s="86">
        <v>714</v>
      </c>
      <c r="G90" t="s" s="86">
        <f>D90&amp;" "&amp;E90&amp;", "&amp;F90</f>
        <v>715</v>
      </c>
      <c r="H90" t="s" s="87">
        <v>119</v>
      </c>
      <c r="I90" s="88">
        <v>1</v>
      </c>
      <c r="J90" t="s" s="89">
        <v>50</v>
      </c>
      <c r="K90" t="s" s="90">
        <v>51</v>
      </c>
      <c r="L90" t="s" s="91">
        <v>52</v>
      </c>
      <c r="M90" s="92"/>
      <c r="N90" t="s" s="68">
        <v>559</v>
      </c>
      <c r="O90" s="101">
        <v>20060</v>
      </c>
      <c r="P90" s="181"/>
      <c r="Q90" s="84"/>
      <c r="R90" t="s" s="68">
        <v>635</v>
      </c>
      <c r="S90" s="120"/>
      <c r="T90" s="73"/>
      <c r="U90" s="73">
        <v>45505</v>
      </c>
      <c r="V90" s="73"/>
      <c r="W90" s="73"/>
      <c r="X90" t="s" s="74">
        <v>125</v>
      </c>
      <c r="Y90" t="s" s="74">
        <v>57</v>
      </c>
      <c r="Z90" t="s" s="74">
        <v>379</v>
      </c>
      <c r="AA90" t="s" s="74">
        <v>83</v>
      </c>
      <c r="AB90" t="s" s="95">
        <v>34</v>
      </c>
      <c r="AC90" t="s" s="95">
        <v>60</v>
      </c>
      <c r="AD90" t="s" s="77">
        <v>60</v>
      </c>
      <c r="AE90" t="s" s="95">
        <v>96</v>
      </c>
      <c r="AF90" s="75"/>
      <c r="AG90" s="96">
        <v>1</v>
      </c>
      <c r="AH90" t="s" s="97">
        <v>267</v>
      </c>
      <c r="AI90" s="98"/>
      <c r="AJ90" t="s" s="97">
        <v>64</v>
      </c>
      <c r="AK90" t="s" s="99">
        <v>237</v>
      </c>
      <c r="AL90" t="s" s="100">
        <v>64</v>
      </c>
      <c r="AM90" t="s" s="83">
        <v>637</v>
      </c>
      <c r="AN90" s="84"/>
      <c r="AO90" s="85"/>
      <c r="AP90" s="85"/>
      <c r="AQ90" s="57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</row>
    <row r="91" ht="20.1" customHeight="1">
      <c r="A91" s="58">
        <f>IF(NOT(ISBLANK($A90)),MAX($A$4:$A90)+1,"")</f>
        <v>81</v>
      </c>
      <c r="B91" s="59">
        <v>10175</v>
      </c>
      <c r="C91" s="60">
        <v>10175</v>
      </c>
      <c r="D91" s="60">
        <v>85748</v>
      </c>
      <c r="E91" t="s" s="86">
        <v>716</v>
      </c>
      <c r="F91" t="s" s="86">
        <v>717</v>
      </c>
      <c r="G91" t="s" s="86">
        <f>D91&amp;" "&amp;E91&amp;", "&amp;F91</f>
        <v>718</v>
      </c>
      <c r="H91" t="s" s="87">
        <v>49</v>
      </c>
      <c r="I91" s="88">
        <v>1</v>
      </c>
      <c r="J91" t="s" s="89">
        <v>166</v>
      </c>
      <c r="K91" t="s" s="90">
        <v>241</v>
      </c>
      <c r="L91" t="s" s="91">
        <v>52</v>
      </c>
      <c r="M91" t="s" s="104">
        <v>719</v>
      </c>
      <c r="N91" t="s" s="68">
        <v>720</v>
      </c>
      <c r="O91" s="101">
        <v>20119</v>
      </c>
      <c r="P91" s="102">
        <v>1</v>
      </c>
      <c r="Q91" t="s" s="68">
        <v>721</v>
      </c>
      <c r="R91" t="s" s="68">
        <v>722</v>
      </c>
      <c r="S91" s="120"/>
      <c r="T91" s="73"/>
      <c r="U91" s="73"/>
      <c r="V91" s="73"/>
      <c r="W91" s="73"/>
      <c r="X91" t="s" s="74">
        <v>427</v>
      </c>
      <c r="Y91" t="s" s="74">
        <v>57</v>
      </c>
      <c r="Z91" t="s" s="74">
        <v>379</v>
      </c>
      <c r="AA91" t="s" s="74">
        <v>83</v>
      </c>
      <c r="AB91" t="s" s="95">
        <v>34</v>
      </c>
      <c r="AC91" t="s" s="95">
        <v>60</v>
      </c>
      <c r="AD91" t="s" s="77">
        <v>60</v>
      </c>
      <c r="AE91" t="s" s="95">
        <v>96</v>
      </c>
      <c r="AF91" s="75"/>
      <c r="AG91" s="96">
        <v>2</v>
      </c>
      <c r="AH91" t="s" s="97">
        <v>63</v>
      </c>
      <c r="AI91" s="98"/>
      <c r="AJ91" t="s" s="97">
        <v>64</v>
      </c>
      <c r="AK91" t="s" s="99">
        <v>499</v>
      </c>
      <c r="AL91" t="s" s="100">
        <v>64</v>
      </c>
      <c r="AM91" t="s" s="83">
        <v>723</v>
      </c>
      <c r="AN91" s="84"/>
      <c r="AO91" s="85"/>
      <c r="AP91" s="85"/>
      <c r="AQ91" s="57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</row>
    <row r="92" ht="20.1" customHeight="1">
      <c r="A92" s="58">
        <f>IF(NOT(ISBLANK($A91)),MAX($A$4:$A91)+1,"")</f>
        <v>82</v>
      </c>
      <c r="B92" s="59">
        <v>10176</v>
      </c>
      <c r="C92" s="60">
        <v>10176</v>
      </c>
      <c r="D92" s="60">
        <v>80939</v>
      </c>
      <c r="E92" t="s" s="86">
        <v>107</v>
      </c>
      <c r="F92" t="s" s="86">
        <v>724</v>
      </c>
      <c r="G92" t="s" s="86">
        <f>D92&amp;" "&amp;E92&amp;", "&amp;F92</f>
        <v>725</v>
      </c>
      <c r="H92" t="s" s="87">
        <v>49</v>
      </c>
      <c r="I92" s="88">
        <v>1</v>
      </c>
      <c r="J92" t="s" s="89">
        <v>166</v>
      </c>
      <c r="K92" t="s" s="90">
        <v>241</v>
      </c>
      <c r="L92" t="s" s="91">
        <v>52</v>
      </c>
      <c r="M92" s="92"/>
      <c r="N92" t="s" s="68">
        <v>726</v>
      </c>
      <c r="O92" s="101">
        <v>20093</v>
      </c>
      <c r="P92" s="102">
        <v>1</v>
      </c>
      <c r="Q92" t="s" s="68">
        <v>727</v>
      </c>
      <c r="R92" t="s" s="68">
        <v>727</v>
      </c>
      <c r="S92" s="120"/>
      <c r="T92" s="73"/>
      <c r="U92" s="73"/>
      <c r="V92" s="73"/>
      <c r="W92" s="109"/>
      <c r="X92" t="s" s="74">
        <v>57</v>
      </c>
      <c r="Y92" t="s" s="74">
        <v>728</v>
      </c>
      <c r="Z92" t="s" s="74">
        <v>728</v>
      </c>
      <c r="AA92" t="s" s="74">
        <v>83</v>
      </c>
      <c r="AB92" t="s" s="95">
        <v>34</v>
      </c>
      <c r="AC92" t="s" s="95">
        <v>60</v>
      </c>
      <c r="AD92" t="s" s="77">
        <v>60</v>
      </c>
      <c r="AE92" t="s" s="95">
        <v>96</v>
      </c>
      <c r="AF92" s="75"/>
      <c r="AG92" s="96">
        <v>2</v>
      </c>
      <c r="AH92" t="s" s="97">
        <v>63</v>
      </c>
      <c r="AI92" s="98"/>
      <c r="AJ92" t="s" s="97">
        <v>64</v>
      </c>
      <c r="AK92" t="s" s="99">
        <v>237</v>
      </c>
      <c r="AL92" t="s" s="100">
        <v>64</v>
      </c>
      <c r="AM92" t="s" s="83">
        <v>729</v>
      </c>
      <c r="AN92" s="84"/>
      <c r="AO92" s="85"/>
      <c r="AP92" s="85"/>
      <c r="AQ92" s="57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</row>
    <row r="93" ht="20.1" customHeight="1">
      <c r="A93" s="58">
        <f>IF(NOT(ISBLANK($A92)),MAX($A$4:$A92)+1,"")</f>
        <v>83</v>
      </c>
      <c r="B93" s="59">
        <v>10177</v>
      </c>
      <c r="C93" s="60">
        <v>10177</v>
      </c>
      <c r="D93" s="60">
        <v>80333</v>
      </c>
      <c r="E93" t="s" s="86">
        <v>107</v>
      </c>
      <c r="F93" t="s" s="86">
        <v>730</v>
      </c>
      <c r="G93" t="s" s="86">
        <f>D93&amp;" "&amp;E93&amp;", "&amp;F93</f>
        <v>731</v>
      </c>
      <c r="H93" t="s" s="87">
        <v>49</v>
      </c>
      <c r="I93" s="88">
        <v>1</v>
      </c>
      <c r="J93" t="s" s="89">
        <v>50</v>
      </c>
      <c r="K93" t="s" s="90">
        <v>51</v>
      </c>
      <c r="L93" t="s" s="91">
        <v>52</v>
      </c>
      <c r="M93" t="s" s="104">
        <v>732</v>
      </c>
      <c r="N93" t="s" s="68">
        <v>733</v>
      </c>
      <c r="O93" s="101">
        <v>20102</v>
      </c>
      <c r="P93" s="102">
        <v>1</v>
      </c>
      <c r="Q93" t="s" s="68">
        <v>734</v>
      </c>
      <c r="R93" t="s" s="68">
        <v>735</v>
      </c>
      <c r="S93" s="120"/>
      <c r="T93" s="73"/>
      <c r="U93" s="73"/>
      <c r="V93" s="73"/>
      <c r="W93" s="73"/>
      <c r="X93" t="s" s="74">
        <v>215</v>
      </c>
      <c r="Y93" t="s" s="74">
        <v>57</v>
      </c>
      <c r="Z93" t="s" s="74">
        <v>57</v>
      </c>
      <c r="AA93" t="s" s="74">
        <v>83</v>
      </c>
      <c r="AB93" t="s" s="95">
        <v>34</v>
      </c>
      <c r="AC93" t="s" s="95">
        <v>60</v>
      </c>
      <c r="AD93" t="s" s="77">
        <v>60</v>
      </c>
      <c r="AE93" t="s" s="95">
        <v>96</v>
      </c>
      <c r="AF93" s="75"/>
      <c r="AG93" s="96">
        <v>2</v>
      </c>
      <c r="AH93" t="s" s="97">
        <v>652</v>
      </c>
      <c r="AI93" t="s" s="97">
        <v>64</v>
      </c>
      <c r="AJ93" t="s" s="97">
        <v>64</v>
      </c>
      <c r="AK93" t="s" s="99">
        <v>539</v>
      </c>
      <c r="AL93" t="s" s="100">
        <v>64</v>
      </c>
      <c r="AM93" t="s" s="83">
        <v>736</v>
      </c>
      <c r="AN93" s="84"/>
      <c r="AO93" s="85"/>
      <c r="AP93" s="85"/>
      <c r="AQ93" s="57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</row>
    <row r="94" ht="20.1" customHeight="1">
      <c r="A94" s="58">
        <f>IF(NOT(ISBLANK($A93)),MAX($A$4:$A93)+1,"")</f>
        <v>84</v>
      </c>
      <c r="B94" s="59">
        <v>10178</v>
      </c>
      <c r="C94" s="60">
        <v>10178</v>
      </c>
      <c r="D94" s="60">
        <v>80939</v>
      </c>
      <c r="E94" t="s" s="86">
        <v>107</v>
      </c>
      <c r="F94" t="s" s="86">
        <v>737</v>
      </c>
      <c r="G94" t="s" s="86">
        <f>D94&amp;" "&amp;E94&amp;", "&amp;F94</f>
        <v>738</v>
      </c>
      <c r="H94" t="s" s="87">
        <v>369</v>
      </c>
      <c r="I94" s="88">
        <v>1</v>
      </c>
      <c r="J94" t="s" s="89">
        <v>166</v>
      </c>
      <c r="K94" t="s" s="90">
        <v>241</v>
      </c>
      <c r="L94" t="s" s="91">
        <v>52</v>
      </c>
      <c r="M94" s="92"/>
      <c r="N94" t="s" s="68">
        <v>726</v>
      </c>
      <c r="O94" s="101">
        <v>20093</v>
      </c>
      <c r="P94" s="181"/>
      <c r="Q94" s="84"/>
      <c r="R94" s="84"/>
      <c r="S94" s="120"/>
      <c r="T94" s="73"/>
      <c r="U94" t="s" s="118">
        <v>739</v>
      </c>
      <c r="V94" s="73"/>
      <c r="W94" s="73"/>
      <c r="X94" s="191"/>
      <c r="Y94" s="191"/>
      <c r="Z94" t="s" s="74">
        <v>740</v>
      </c>
      <c r="AA94" s="191"/>
      <c r="AB94" s="75"/>
      <c r="AC94" s="75"/>
      <c r="AD94" t="s" s="77">
        <v>60</v>
      </c>
      <c r="AE94" t="s" s="95">
        <v>60</v>
      </c>
      <c r="AF94" s="75"/>
      <c r="AG94" s="96">
        <v>1</v>
      </c>
      <c r="AH94" t="s" s="97">
        <v>63</v>
      </c>
      <c r="AI94" s="98"/>
      <c r="AJ94" s="98"/>
      <c r="AK94" t="s" s="99">
        <v>741</v>
      </c>
      <c r="AL94" t="s" s="100">
        <v>64</v>
      </c>
      <c r="AM94" t="s" s="83">
        <v>644</v>
      </c>
      <c r="AN94" s="84"/>
      <c r="AO94" s="85"/>
      <c r="AP94" s="85"/>
      <c r="AQ94" s="57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</row>
    <row r="95" ht="20.1" customHeight="1">
      <c r="A95" s="58">
        <f>IF(NOT(ISBLANK($A94)),MAX($A$4:$A94)+1,"")</f>
        <v>85</v>
      </c>
      <c r="B95" s="59">
        <v>10179</v>
      </c>
      <c r="C95" s="60">
        <v>10179</v>
      </c>
      <c r="D95" s="60">
        <v>90402</v>
      </c>
      <c r="E95" t="s" s="86">
        <v>742</v>
      </c>
      <c r="F95" t="s" s="86">
        <v>743</v>
      </c>
      <c r="G95" t="s" s="86">
        <f>D95&amp;" "&amp;E95&amp;", "&amp;F95</f>
        <v>744</v>
      </c>
      <c r="H95" t="s" s="87">
        <v>745</v>
      </c>
      <c r="I95" s="88">
        <v>6</v>
      </c>
      <c r="J95" t="s" s="89">
        <v>600</v>
      </c>
      <c r="K95" t="s" s="90">
        <v>745</v>
      </c>
      <c r="L95" t="s" s="91">
        <v>52</v>
      </c>
      <c r="M95" t="s" s="111">
        <v>746</v>
      </c>
      <c r="N95" t="s" s="68">
        <v>747</v>
      </c>
      <c r="O95" s="101">
        <v>20118</v>
      </c>
      <c r="P95" s="102">
        <v>1</v>
      </c>
      <c r="Q95" t="s" s="68">
        <v>748</v>
      </c>
      <c r="R95" t="s" s="68">
        <v>749</v>
      </c>
      <c r="S95" s="120"/>
      <c r="T95" s="73"/>
      <c r="U95" s="73"/>
      <c r="V95" s="73"/>
      <c r="W95" s="73"/>
      <c r="X95" t="s" s="74">
        <v>452</v>
      </c>
      <c r="Y95" t="s" s="74">
        <v>452</v>
      </c>
      <c r="Z95" t="s" s="74">
        <v>59</v>
      </c>
      <c r="AA95" t="s" s="74">
        <v>59</v>
      </c>
      <c r="AB95" t="s" s="95">
        <v>34</v>
      </c>
      <c r="AC95" s="75"/>
      <c r="AD95" t="s" s="77">
        <v>60</v>
      </c>
      <c r="AE95" t="s" s="95">
        <v>96</v>
      </c>
      <c r="AF95" s="192"/>
      <c r="AG95" s="96">
        <v>1</v>
      </c>
      <c r="AH95" t="s" s="97">
        <v>745</v>
      </c>
      <c r="AI95" s="98"/>
      <c r="AJ95" t="s" s="193">
        <v>64</v>
      </c>
      <c r="AK95" t="s" s="99">
        <v>539</v>
      </c>
      <c r="AL95" t="s" s="100">
        <v>64</v>
      </c>
      <c r="AM95" t="s" s="83">
        <v>750</v>
      </c>
      <c r="AN95" s="84"/>
      <c r="AO95" s="85"/>
      <c r="AP95" s="85"/>
      <c r="AQ95" s="57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</row>
    <row r="96" ht="20.1" customHeight="1">
      <c r="A96" s="58">
        <f>IF(NOT(ISBLANK($A95)),MAX($A$4:$A95)+1,"")</f>
        <v>86</v>
      </c>
      <c r="B96" s="59">
        <v>10180</v>
      </c>
      <c r="C96" s="60">
        <v>10180</v>
      </c>
      <c r="D96" s="60">
        <v>80933</v>
      </c>
      <c r="E96" t="s" s="86">
        <v>751</v>
      </c>
      <c r="F96" t="s" s="86">
        <v>752</v>
      </c>
      <c r="G96" t="s" s="86">
        <f>D96&amp;" "&amp;E96&amp;", "&amp;F96</f>
        <v>753</v>
      </c>
      <c r="H96" t="s" s="87">
        <v>49</v>
      </c>
      <c r="I96" s="88">
        <v>3</v>
      </c>
      <c r="J96" t="s" s="89">
        <v>166</v>
      </c>
      <c r="K96" t="s" s="90">
        <v>241</v>
      </c>
      <c r="L96" t="s" s="91">
        <v>70</v>
      </c>
      <c r="M96" s="143"/>
      <c r="N96" t="s" s="68">
        <v>71</v>
      </c>
      <c r="O96" s="93"/>
      <c r="P96" s="120"/>
      <c r="Q96" t="s" s="68">
        <v>754</v>
      </c>
      <c r="R96" s="84"/>
      <c r="S96" t="s" s="86">
        <v>755</v>
      </c>
      <c r="T96" s="73"/>
      <c r="U96" s="73"/>
      <c r="V96" s="73"/>
      <c r="W96" s="73"/>
      <c r="X96" t="s" s="74">
        <v>452</v>
      </c>
      <c r="Y96" t="s" s="74">
        <v>452</v>
      </c>
      <c r="Z96" t="s" s="74">
        <v>249</v>
      </c>
      <c r="AA96" t="s" s="74">
        <v>249</v>
      </c>
      <c r="AB96" t="s" s="95">
        <v>34</v>
      </c>
      <c r="AC96" t="s" s="95">
        <v>60</v>
      </c>
      <c r="AD96" t="s" s="77">
        <v>60</v>
      </c>
      <c r="AE96" s="75"/>
      <c r="AF96" s="192"/>
      <c r="AG96" s="96">
        <v>2</v>
      </c>
      <c r="AH96" t="s" s="97">
        <v>63</v>
      </c>
      <c r="AI96" s="98"/>
      <c r="AJ96" t="s" s="193">
        <v>64</v>
      </c>
      <c r="AK96" t="s" s="99">
        <v>65</v>
      </c>
      <c r="AL96" t="s" s="100">
        <v>64</v>
      </c>
      <c r="AM96" s="85"/>
      <c r="AN96" s="84"/>
      <c r="AO96" s="85"/>
      <c r="AP96" s="85"/>
      <c r="AQ96" s="57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</row>
    <row r="97" ht="20.1" customHeight="1">
      <c r="A97" s="58">
        <f>IF(NOT(ISBLANK($A96)),MAX($A$4:$A96)+1,"")</f>
        <v>87</v>
      </c>
      <c r="B97" s="59">
        <v>10181</v>
      </c>
      <c r="C97" s="60">
        <v>10181</v>
      </c>
      <c r="D97" s="60">
        <v>84160</v>
      </c>
      <c r="E97" t="s" s="86">
        <v>756</v>
      </c>
      <c r="F97" t="s" s="86">
        <v>757</v>
      </c>
      <c r="G97" t="s" s="86">
        <f>D97&amp;" "&amp;E97&amp;", "&amp;F97</f>
        <v>758</v>
      </c>
      <c r="H97" t="s" s="87">
        <v>668</v>
      </c>
      <c r="I97" s="88">
        <v>5</v>
      </c>
      <c r="J97" t="s" s="89">
        <v>669</v>
      </c>
      <c r="K97" t="s" s="90">
        <v>51</v>
      </c>
      <c r="L97" t="s" s="91">
        <v>70</v>
      </c>
      <c r="M97" s="92"/>
      <c r="N97" t="s" s="68">
        <v>71</v>
      </c>
      <c r="O97" s="93"/>
      <c r="P97" s="181"/>
      <c r="Q97" t="s" s="68">
        <v>759</v>
      </c>
      <c r="R97" s="84"/>
      <c r="S97" s="120"/>
      <c r="T97" s="73"/>
      <c r="U97" s="73"/>
      <c r="V97" s="73"/>
      <c r="W97" s="73"/>
      <c r="X97" t="s" s="74">
        <v>760</v>
      </c>
      <c r="Y97" t="s" s="74">
        <v>314</v>
      </c>
      <c r="Z97" t="s" s="74">
        <v>127</v>
      </c>
      <c r="AA97" t="s" s="74">
        <v>761</v>
      </c>
      <c r="AB97" t="s" s="95">
        <v>34</v>
      </c>
      <c r="AC97" s="75"/>
      <c r="AD97" t="s" s="77">
        <v>60</v>
      </c>
      <c r="AE97" t="s" s="95">
        <v>61</v>
      </c>
      <c r="AF97" t="s" s="95">
        <v>228</v>
      </c>
      <c r="AG97" s="96">
        <v>2</v>
      </c>
      <c r="AH97" t="s" s="97">
        <v>672</v>
      </c>
      <c r="AI97" s="98"/>
      <c r="AJ97" t="s" s="97">
        <v>64</v>
      </c>
      <c r="AK97" t="s" s="99">
        <v>237</v>
      </c>
      <c r="AL97" t="s" s="100">
        <v>64</v>
      </c>
      <c r="AM97" s="85"/>
      <c r="AN97" s="84"/>
      <c r="AO97" s="85"/>
      <c r="AP97" s="85"/>
      <c r="AQ97" s="57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</row>
    <row r="98" ht="20.1" customHeight="1">
      <c r="A98" s="58">
        <f>IF(NOT(ISBLANK($A97)),MAX($A$4:$A97)+1,"")</f>
        <v>88</v>
      </c>
      <c r="B98" s="59">
        <v>10182</v>
      </c>
      <c r="C98" s="60">
        <v>10182</v>
      </c>
      <c r="D98" s="60">
        <v>84164</v>
      </c>
      <c r="E98" t="s" s="86">
        <v>762</v>
      </c>
      <c r="F98" t="s" s="86">
        <v>763</v>
      </c>
      <c r="G98" t="s" s="86">
        <f>D98&amp;" "&amp;E98&amp;", "&amp;F98</f>
        <v>764</v>
      </c>
      <c r="H98" t="s" s="87">
        <v>668</v>
      </c>
      <c r="I98" s="88">
        <v>5</v>
      </c>
      <c r="J98" t="s" s="89">
        <v>669</v>
      </c>
      <c r="K98" t="s" s="90">
        <v>51</v>
      </c>
      <c r="L98" t="s" s="91">
        <v>52</v>
      </c>
      <c r="M98" t="s" s="104">
        <v>71</v>
      </c>
      <c r="N98" t="s" s="68">
        <v>765</v>
      </c>
      <c r="O98" s="101">
        <v>20128</v>
      </c>
      <c r="P98" s="102">
        <v>1</v>
      </c>
      <c r="Q98" t="s" s="68">
        <v>766</v>
      </c>
      <c r="R98" t="s" s="68">
        <v>767</v>
      </c>
      <c r="S98" t="s" s="86">
        <v>768</v>
      </c>
      <c r="T98" s="73">
        <v>45292</v>
      </c>
      <c r="U98" s="105"/>
      <c r="V98" s="105"/>
      <c r="W98" s="73"/>
      <c r="X98" t="s" s="74">
        <v>427</v>
      </c>
      <c r="Y98" t="s" s="74">
        <v>427</v>
      </c>
      <c r="Z98" t="s" s="74">
        <v>769</v>
      </c>
      <c r="AA98" t="s" s="74">
        <v>769</v>
      </c>
      <c r="AB98" s="75"/>
      <c r="AC98" s="75"/>
      <c r="AD98" t="s" s="77">
        <v>60</v>
      </c>
      <c r="AE98" t="s" s="95">
        <v>96</v>
      </c>
      <c r="AF98" s="75"/>
      <c r="AG98" s="96">
        <v>1</v>
      </c>
      <c r="AH98" t="s" s="97">
        <v>672</v>
      </c>
      <c r="AI98" s="98"/>
      <c r="AJ98" s="98"/>
      <c r="AK98" t="s" s="99">
        <v>106</v>
      </c>
      <c r="AL98" t="s" s="100">
        <v>64</v>
      </c>
      <c r="AM98" t="s" s="83">
        <v>770</v>
      </c>
      <c r="AN98" s="84"/>
      <c r="AO98" s="85"/>
      <c r="AP98" s="85"/>
      <c r="AQ98" s="57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</row>
    <row r="99" ht="20.1" customHeight="1">
      <c r="A99" s="58">
        <f>IF(NOT(ISBLANK($A98)),MAX($A$4:$A98)+1,"")</f>
        <v>89</v>
      </c>
      <c r="B99" s="59">
        <v>10183</v>
      </c>
      <c r="C99" s="60">
        <v>10183</v>
      </c>
      <c r="D99" s="60">
        <v>84163</v>
      </c>
      <c r="E99" t="s" s="86">
        <v>771</v>
      </c>
      <c r="F99" t="s" s="86">
        <v>772</v>
      </c>
      <c r="G99" t="s" s="86">
        <f>D99&amp;" "&amp;E99&amp;", "&amp;F99</f>
        <v>773</v>
      </c>
      <c r="H99" t="s" s="87">
        <v>668</v>
      </c>
      <c r="I99" s="88">
        <v>5</v>
      </c>
      <c r="J99" t="s" s="89">
        <v>669</v>
      </c>
      <c r="K99" t="s" s="90">
        <v>51</v>
      </c>
      <c r="L99" t="s" s="91">
        <v>70</v>
      </c>
      <c r="M99" s="92"/>
      <c r="N99" t="s" s="68">
        <v>71</v>
      </c>
      <c r="O99" s="93"/>
      <c r="P99" s="181"/>
      <c r="Q99" t="s" s="68">
        <v>774</v>
      </c>
      <c r="R99" s="84"/>
      <c r="S99" t="s" s="86">
        <v>768</v>
      </c>
      <c r="T99" s="73"/>
      <c r="U99" s="73"/>
      <c r="V99" s="73"/>
      <c r="W99" s="73"/>
      <c r="X99" t="s" s="74">
        <v>427</v>
      </c>
      <c r="Y99" t="s" s="74">
        <v>427</v>
      </c>
      <c r="Z99" t="s" s="74">
        <v>775</v>
      </c>
      <c r="AA99" t="s" s="74">
        <v>59</v>
      </c>
      <c r="AB99" s="75"/>
      <c r="AC99" s="75"/>
      <c r="AD99" t="s" s="77">
        <v>60</v>
      </c>
      <c r="AE99" t="s" s="95">
        <v>96</v>
      </c>
      <c r="AF99" s="75"/>
      <c r="AG99" s="96">
        <v>1</v>
      </c>
      <c r="AH99" t="s" s="97">
        <v>672</v>
      </c>
      <c r="AI99" s="98"/>
      <c r="AJ99" s="98"/>
      <c r="AK99" t="s" s="99">
        <v>106</v>
      </c>
      <c r="AL99" t="s" s="100">
        <v>64</v>
      </c>
      <c r="AM99" s="85"/>
      <c r="AN99" s="84"/>
      <c r="AO99" s="85"/>
      <c r="AP99" s="85"/>
      <c r="AQ99" s="57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</row>
    <row r="100" ht="20.1" customHeight="1">
      <c r="A100" t="s" s="145">
        <v>395</v>
      </c>
      <c r="B100" s="146">
        <v>10184</v>
      </c>
      <c r="C100" s="147">
        <v>10184</v>
      </c>
      <c r="D100" s="147">
        <v>84166</v>
      </c>
      <c r="E100" t="s" s="111">
        <v>776</v>
      </c>
      <c r="F100" t="s" s="111">
        <v>777</v>
      </c>
      <c r="G100" t="s" s="111">
        <f>D100&amp;" "&amp;E100&amp;", "&amp;F100</f>
        <v>778</v>
      </c>
      <c r="H100" t="s" s="148">
        <v>690</v>
      </c>
      <c r="I100" t="s" s="149">
        <v>691</v>
      </c>
      <c r="J100" t="s" s="150">
        <v>692</v>
      </c>
      <c r="K100" t="s" s="151">
        <v>401</v>
      </c>
      <c r="L100" t="s" s="152">
        <v>549</v>
      </c>
      <c r="M100" s="92"/>
      <c r="N100" t="s" s="153">
        <v>71</v>
      </c>
      <c r="O100" s="94"/>
      <c r="P100" s="94"/>
      <c r="Q100" t="s" s="153">
        <v>779</v>
      </c>
      <c r="R100" s="155"/>
      <c r="S100" t="s" s="111">
        <v>768</v>
      </c>
      <c r="T100" t="s" s="162">
        <v>780</v>
      </c>
      <c r="U100" s="154"/>
      <c r="V100" s="154"/>
      <c r="W100" s="154">
        <v>45471</v>
      </c>
      <c r="X100" t="s" s="163">
        <v>781</v>
      </c>
      <c r="Y100" t="s" s="163">
        <v>59</v>
      </c>
      <c r="Z100" t="s" s="163">
        <v>59</v>
      </c>
      <c r="AA100" t="s" s="163">
        <v>59</v>
      </c>
      <c r="AB100" s="164"/>
      <c r="AC100" s="164"/>
      <c r="AD100" t="s" s="166">
        <v>60</v>
      </c>
      <c r="AE100" t="s" s="165">
        <v>96</v>
      </c>
      <c r="AF100" s="164"/>
      <c r="AG100" s="167">
        <v>1</v>
      </c>
      <c r="AH100" t="s" s="194">
        <v>672</v>
      </c>
      <c r="AI100" s="168"/>
      <c r="AJ100" s="168"/>
      <c r="AK100" t="s" s="169">
        <v>106</v>
      </c>
      <c r="AL100" t="s" s="170">
        <v>64</v>
      </c>
      <c r="AM100" s="85"/>
      <c r="AN100" s="155"/>
      <c r="AO100" s="85"/>
      <c r="AP100" s="85"/>
      <c r="AQ100" s="57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</row>
    <row r="101" ht="20.1" customHeight="1">
      <c r="A101" s="58">
        <f>IF(NOT(ISBLANK($A100)),MAX($A$4:$A100)+1,"")</f>
        <v>90</v>
      </c>
      <c r="B101" s="59">
        <v>10185</v>
      </c>
      <c r="C101" s="60">
        <v>10185</v>
      </c>
      <c r="D101" s="60">
        <v>94419</v>
      </c>
      <c r="E101" t="s" s="86">
        <v>782</v>
      </c>
      <c r="F101" t="s" s="86">
        <v>783</v>
      </c>
      <c r="G101" t="s" s="86">
        <f>D101&amp;" "&amp;E101&amp;", "&amp;F101</f>
        <v>784</v>
      </c>
      <c r="H101" t="s" s="87">
        <v>668</v>
      </c>
      <c r="I101" s="88">
        <v>5</v>
      </c>
      <c r="J101" t="s" s="89">
        <v>669</v>
      </c>
      <c r="K101" t="s" s="90">
        <v>51</v>
      </c>
      <c r="L101" t="s" s="91">
        <v>70</v>
      </c>
      <c r="M101" s="92"/>
      <c r="N101" t="s" s="68">
        <v>71</v>
      </c>
      <c r="O101" s="93"/>
      <c r="P101" s="181"/>
      <c r="Q101" t="s" s="68">
        <v>785</v>
      </c>
      <c r="R101" s="84"/>
      <c r="S101" t="s" s="86">
        <v>786</v>
      </c>
      <c r="T101" s="73"/>
      <c r="U101" s="73"/>
      <c r="V101" s="73"/>
      <c r="W101" s="73"/>
      <c r="X101" t="s" s="74">
        <v>760</v>
      </c>
      <c r="Y101" t="s" s="74">
        <v>314</v>
      </c>
      <c r="Z101" t="s" s="74">
        <v>127</v>
      </c>
      <c r="AA101" t="s" s="74">
        <v>127</v>
      </c>
      <c r="AB101" t="s" s="95">
        <v>34</v>
      </c>
      <c r="AC101" s="75"/>
      <c r="AD101" t="s" s="77">
        <v>60</v>
      </c>
      <c r="AE101" s="75"/>
      <c r="AF101" s="75"/>
      <c r="AG101" s="96">
        <v>2</v>
      </c>
      <c r="AH101" t="s" s="97">
        <v>672</v>
      </c>
      <c r="AI101" s="98"/>
      <c r="AJ101" t="s" s="97">
        <v>64</v>
      </c>
      <c r="AK101" t="s" s="99">
        <v>539</v>
      </c>
      <c r="AL101" t="s" s="100">
        <v>64</v>
      </c>
      <c r="AM101" s="85"/>
      <c r="AN101" s="84"/>
      <c r="AO101" s="85"/>
      <c r="AP101" s="85"/>
      <c r="AQ101" s="57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</row>
    <row r="102" ht="20.1" customHeight="1">
      <c r="A102" t="s" s="145">
        <v>395</v>
      </c>
      <c r="B102" s="146">
        <v>10186</v>
      </c>
      <c r="C102" s="147">
        <v>10186</v>
      </c>
      <c r="D102" s="147">
        <v>84416</v>
      </c>
      <c r="E102" t="s" s="111">
        <v>787</v>
      </c>
      <c r="F102" t="s" s="111">
        <v>788</v>
      </c>
      <c r="G102" t="s" s="111">
        <f>D102&amp;" "&amp;E102&amp;", "&amp;F102</f>
        <v>789</v>
      </c>
      <c r="H102" t="s" s="148">
        <v>690</v>
      </c>
      <c r="I102" t="s" s="149">
        <v>399</v>
      </c>
      <c r="J102" t="s" s="150">
        <v>400</v>
      </c>
      <c r="K102" t="s" s="151">
        <v>401</v>
      </c>
      <c r="L102" t="s" s="152">
        <v>402</v>
      </c>
      <c r="M102" t="s" s="104">
        <v>790</v>
      </c>
      <c r="N102" t="s" s="153">
        <v>791</v>
      </c>
      <c r="O102" s="102">
        <v>20131</v>
      </c>
      <c r="P102" t="s" s="149">
        <v>404</v>
      </c>
      <c r="Q102" t="s" s="153">
        <v>792</v>
      </c>
      <c r="R102" t="s" s="153">
        <v>793</v>
      </c>
      <c r="S102" s="143"/>
      <c r="T102" s="154">
        <v>45323</v>
      </c>
      <c r="U102" t="s" s="162">
        <v>794</v>
      </c>
      <c r="V102" s="179"/>
      <c r="W102" s="154">
        <v>45382</v>
      </c>
      <c r="X102" t="s" s="163">
        <v>760</v>
      </c>
      <c r="Y102" t="s" s="163">
        <v>795</v>
      </c>
      <c r="Z102" t="s" s="163">
        <v>127</v>
      </c>
      <c r="AA102" t="s" s="163">
        <v>58</v>
      </c>
      <c r="AB102" t="s" s="165">
        <v>34</v>
      </c>
      <c r="AC102" t="s" s="165">
        <v>60</v>
      </c>
      <c r="AD102" t="s" s="166">
        <v>60</v>
      </c>
      <c r="AE102" t="s" s="165">
        <v>61</v>
      </c>
      <c r="AF102" t="s" s="165">
        <v>85</v>
      </c>
      <c r="AG102" s="167">
        <v>2</v>
      </c>
      <c r="AH102" t="s" s="97">
        <v>63</v>
      </c>
      <c r="AI102" s="168"/>
      <c r="AJ102" s="168"/>
      <c r="AK102" t="s" s="169">
        <v>563</v>
      </c>
      <c r="AL102" t="s" s="170">
        <v>64</v>
      </c>
      <c r="AM102" s="180"/>
      <c r="AN102" s="155"/>
      <c r="AO102" s="85"/>
      <c r="AP102" s="85"/>
      <c r="AQ102" s="57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</row>
    <row r="103" ht="20.1" customHeight="1">
      <c r="A103" s="58">
        <f>IF(NOT(ISBLANK($A102)),MAX($A$4:$A102)+1,"")</f>
        <v>91</v>
      </c>
      <c r="B103" s="59">
        <v>10187</v>
      </c>
      <c r="C103" s="60">
        <v>10187</v>
      </c>
      <c r="D103" s="60">
        <v>80687</v>
      </c>
      <c r="E103" t="s" s="86">
        <v>261</v>
      </c>
      <c r="F103" t="s" s="86">
        <v>796</v>
      </c>
      <c r="G103" t="s" s="86">
        <f>D103&amp;" "&amp;E103&amp;", "&amp;F103</f>
        <v>797</v>
      </c>
      <c r="H103" t="s" s="195">
        <v>49</v>
      </c>
      <c r="I103" s="88">
        <v>1</v>
      </c>
      <c r="J103" t="s" s="89">
        <v>50</v>
      </c>
      <c r="K103" t="s" s="90">
        <v>51</v>
      </c>
      <c r="L103" t="s" s="91">
        <v>52</v>
      </c>
      <c r="M103" s="92"/>
      <c r="N103" t="s" s="119">
        <v>110</v>
      </c>
      <c r="O103" s="101">
        <v>20104</v>
      </c>
      <c r="P103" s="92"/>
      <c r="Q103" t="s" s="68">
        <v>798</v>
      </c>
      <c r="R103" s="84"/>
      <c r="S103" t="s" s="86">
        <v>799</v>
      </c>
      <c r="T103" s="73"/>
      <c r="U103" s="73"/>
      <c r="V103" s="73"/>
      <c r="W103" s="73"/>
      <c r="X103" t="s" s="74">
        <v>463</v>
      </c>
      <c r="Y103" t="s" s="74">
        <v>58</v>
      </c>
      <c r="Z103" t="s" s="74">
        <v>127</v>
      </c>
      <c r="AA103" t="s" s="74">
        <v>127</v>
      </c>
      <c r="AB103" t="s" s="95">
        <v>64</v>
      </c>
      <c r="AC103" t="s" s="95">
        <v>60</v>
      </c>
      <c r="AD103" t="s" s="77">
        <v>60</v>
      </c>
      <c r="AE103" t="s" s="95">
        <v>96</v>
      </c>
      <c r="AF103" s="75"/>
      <c r="AG103" s="96">
        <v>2</v>
      </c>
      <c r="AH103" t="s" s="97">
        <v>267</v>
      </c>
      <c r="AI103" s="98"/>
      <c r="AJ103" t="s" s="97">
        <v>64</v>
      </c>
      <c r="AK103" t="s" s="99">
        <v>539</v>
      </c>
      <c r="AL103" t="s" s="100">
        <v>64</v>
      </c>
      <c r="AM103" t="s" s="83">
        <v>137</v>
      </c>
      <c r="AN103" s="142"/>
      <c r="AO103" s="85"/>
      <c r="AP103" s="85"/>
      <c r="AQ103" s="57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</row>
    <row r="104" ht="20.1" customHeight="1">
      <c r="A104" s="58">
        <f>IF(NOT(ISBLANK($A103)),MAX($A$4:$A103)+1,"")</f>
        <v>92</v>
      </c>
      <c r="B104" s="59">
        <v>10188</v>
      </c>
      <c r="C104" s="60">
        <v>10188</v>
      </c>
      <c r="D104" s="60">
        <v>81737</v>
      </c>
      <c r="E104" t="s" s="86">
        <v>800</v>
      </c>
      <c r="F104" t="s" s="86">
        <v>801</v>
      </c>
      <c r="G104" t="s" s="86">
        <f>D104&amp;" "&amp;E104&amp;", "&amp;F104</f>
        <v>802</v>
      </c>
      <c r="H104" t="s" s="87">
        <v>49</v>
      </c>
      <c r="I104" s="88">
        <v>1</v>
      </c>
      <c r="J104" t="s" s="89">
        <v>50</v>
      </c>
      <c r="K104" t="s" s="90">
        <v>51</v>
      </c>
      <c r="L104" t="s" s="91">
        <v>52</v>
      </c>
      <c r="M104" t="s" s="104">
        <v>803</v>
      </c>
      <c r="N104" t="s" s="68">
        <v>804</v>
      </c>
      <c r="O104" s="101">
        <v>20141</v>
      </c>
      <c r="P104" s="196">
        <v>1</v>
      </c>
      <c r="Q104" t="s" s="68">
        <v>805</v>
      </c>
      <c r="R104" t="s" s="68">
        <v>806</v>
      </c>
      <c r="S104" s="120"/>
      <c r="T104" s="73">
        <v>45544</v>
      </c>
      <c r="U104" s="105"/>
      <c r="V104" s="73"/>
      <c r="W104" s="73"/>
      <c r="X104" t="s" s="74">
        <v>463</v>
      </c>
      <c r="Y104" t="s" s="74">
        <v>463</v>
      </c>
      <c r="Z104" t="s" s="74">
        <v>217</v>
      </c>
      <c r="AA104" t="s" s="74">
        <v>217</v>
      </c>
      <c r="AB104" s="75"/>
      <c r="AC104" t="s" s="95">
        <v>60</v>
      </c>
      <c r="AD104" t="s" s="77">
        <v>60</v>
      </c>
      <c r="AE104" t="s" s="95">
        <v>96</v>
      </c>
      <c r="AF104" s="75"/>
      <c r="AG104" s="96">
        <v>2</v>
      </c>
      <c r="AH104" t="s" s="97">
        <v>63</v>
      </c>
      <c r="AI104" s="98"/>
      <c r="AJ104" t="s" s="97">
        <v>64</v>
      </c>
      <c r="AK104" t="s" s="99">
        <v>65</v>
      </c>
      <c r="AL104" t="s" s="100">
        <v>64</v>
      </c>
      <c r="AM104" t="s" s="197">
        <v>807</v>
      </c>
      <c r="AN104" s="198"/>
      <c r="AO104" s="85"/>
      <c r="AP104" s="85"/>
      <c r="AQ104" s="57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</row>
    <row r="105" ht="20.1" customHeight="1">
      <c r="A105" t="s" s="145">
        <v>395</v>
      </c>
      <c r="B105" s="146">
        <v>10189</v>
      </c>
      <c r="C105" s="147">
        <v>10189</v>
      </c>
      <c r="D105" s="147">
        <v>94336</v>
      </c>
      <c r="E105" t="s" s="111">
        <v>808</v>
      </c>
      <c r="F105" t="s" s="111">
        <v>809</v>
      </c>
      <c r="G105" t="s" s="111">
        <f>D105&amp;" "&amp;E105&amp;", "&amp;F105</f>
        <v>810</v>
      </c>
      <c r="H105" t="s" s="148">
        <v>690</v>
      </c>
      <c r="I105" t="s" s="149">
        <v>691</v>
      </c>
      <c r="J105" t="s" s="150">
        <v>692</v>
      </c>
      <c r="K105" t="s" s="151">
        <v>401</v>
      </c>
      <c r="L105" t="s" s="152">
        <v>549</v>
      </c>
      <c r="M105" s="92"/>
      <c r="N105" t="s" s="199">
        <v>71</v>
      </c>
      <c r="O105" s="92"/>
      <c r="P105" s="92"/>
      <c r="Q105" t="s" s="153">
        <v>811</v>
      </c>
      <c r="R105" s="155"/>
      <c r="S105" t="s" s="111">
        <v>812</v>
      </c>
      <c r="T105" s="154"/>
      <c r="U105" s="154"/>
      <c r="V105" s="154"/>
      <c r="W105" s="154">
        <v>45351</v>
      </c>
      <c r="X105" t="s" s="163">
        <v>614</v>
      </c>
      <c r="Y105" t="s" s="163">
        <v>614</v>
      </c>
      <c r="Z105" t="s" s="163">
        <v>59</v>
      </c>
      <c r="AA105" t="s" s="163">
        <v>59</v>
      </c>
      <c r="AB105" t="s" s="165">
        <v>34</v>
      </c>
      <c r="AC105" s="164"/>
      <c r="AD105" t="s" s="166">
        <v>60</v>
      </c>
      <c r="AE105" t="s" s="165">
        <v>96</v>
      </c>
      <c r="AF105" s="164"/>
      <c r="AG105" s="167">
        <v>2</v>
      </c>
      <c r="AH105" t="s" s="194">
        <v>672</v>
      </c>
      <c r="AI105" s="168"/>
      <c r="AJ105" s="168"/>
      <c r="AK105" t="s" s="169">
        <v>539</v>
      </c>
      <c r="AL105" t="s" s="170">
        <v>64</v>
      </c>
      <c r="AM105" s="85"/>
      <c r="AN105" s="200"/>
      <c r="AO105" s="85"/>
      <c r="AP105" s="85"/>
      <c r="AQ105" s="57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</row>
    <row r="106" ht="20.1" customHeight="1">
      <c r="A106" s="58">
        <f>IF(NOT(ISBLANK($A105)),MAX($A$4:$A105)+1,"")</f>
        <v>93</v>
      </c>
      <c r="B106" s="59">
        <v>10192</v>
      </c>
      <c r="C106" s="60">
        <v>10192</v>
      </c>
      <c r="D106" s="60">
        <v>81241</v>
      </c>
      <c r="E106" t="s" s="86">
        <v>813</v>
      </c>
      <c r="F106" t="s" s="86">
        <v>814</v>
      </c>
      <c r="G106" t="s" s="86">
        <f>D106&amp;" "&amp;E106&amp;", "&amp;F106</f>
        <v>815</v>
      </c>
      <c r="H106" t="s" s="87">
        <v>49</v>
      </c>
      <c r="I106" s="88">
        <v>1</v>
      </c>
      <c r="J106" t="s" s="89">
        <v>50</v>
      </c>
      <c r="K106" t="s" s="90">
        <v>241</v>
      </c>
      <c r="L106" t="s" s="91">
        <v>52</v>
      </c>
      <c r="M106" t="s" s="104">
        <v>816</v>
      </c>
      <c r="N106" t="s" s="68">
        <v>817</v>
      </c>
      <c r="O106" s="101">
        <v>20126</v>
      </c>
      <c r="P106" s="102">
        <v>1</v>
      </c>
      <c r="Q106" t="s" s="68">
        <v>818</v>
      </c>
      <c r="R106" t="s" s="68">
        <v>819</v>
      </c>
      <c r="S106" s="120"/>
      <c r="T106" s="73">
        <v>45261</v>
      </c>
      <c r="U106" s="105"/>
      <c r="V106" s="105"/>
      <c r="W106" s="73"/>
      <c r="X106" t="s" s="74">
        <v>215</v>
      </c>
      <c r="Y106" t="s" s="74">
        <v>216</v>
      </c>
      <c r="Z106" t="s" s="74">
        <v>217</v>
      </c>
      <c r="AA106" t="s" s="74">
        <v>83</v>
      </c>
      <c r="AB106" t="s" s="95">
        <v>34</v>
      </c>
      <c r="AC106" t="s" s="95">
        <v>60</v>
      </c>
      <c r="AD106" t="s" s="77">
        <v>60</v>
      </c>
      <c r="AE106" t="s" s="95">
        <v>96</v>
      </c>
      <c r="AF106" s="75"/>
      <c r="AG106" s="96">
        <v>2</v>
      </c>
      <c r="AH106" t="s" s="97">
        <v>63</v>
      </c>
      <c r="AI106" s="98"/>
      <c r="AJ106" t="s" s="97">
        <v>64</v>
      </c>
      <c r="AK106" t="s" s="99">
        <v>539</v>
      </c>
      <c r="AL106" t="s" s="100">
        <v>64</v>
      </c>
      <c r="AM106" t="s" s="83">
        <v>820</v>
      </c>
      <c r="AN106" s="84"/>
      <c r="AO106" s="85"/>
      <c r="AP106" s="85"/>
      <c r="AQ106" s="57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</row>
    <row r="107" ht="20.1" customHeight="1">
      <c r="A107" s="58">
        <f>IF(NOT(ISBLANK($A106)),MAX($A$4:$A106)+1,"")</f>
        <v>94</v>
      </c>
      <c r="B107" s="59">
        <v>10193</v>
      </c>
      <c r="C107" s="60">
        <v>10193</v>
      </c>
      <c r="D107" s="60">
        <v>80335</v>
      </c>
      <c r="E107" t="s" s="86">
        <v>107</v>
      </c>
      <c r="F107" t="s" s="86">
        <v>821</v>
      </c>
      <c r="G107" t="s" s="86">
        <f>D107&amp;" "&amp;E107&amp;", "&amp;F107</f>
        <v>822</v>
      </c>
      <c r="H107" t="s" s="87">
        <v>297</v>
      </c>
      <c r="I107" s="88">
        <v>6</v>
      </c>
      <c r="J107" t="s" s="89">
        <v>567</v>
      </c>
      <c r="K107" t="s" s="90">
        <v>241</v>
      </c>
      <c r="L107" t="s" s="91">
        <v>70</v>
      </c>
      <c r="M107" s="92"/>
      <c r="N107" t="s" s="68">
        <v>71</v>
      </c>
      <c r="O107" s="93"/>
      <c r="P107" s="94"/>
      <c r="Q107" t="s" s="68">
        <v>823</v>
      </c>
      <c r="R107" s="84"/>
      <c r="S107" s="120"/>
      <c r="T107" s="73"/>
      <c r="U107" s="73"/>
      <c r="V107" s="73"/>
      <c r="W107" s="73"/>
      <c r="X107" t="s" s="110">
        <v>824</v>
      </c>
      <c r="Y107" t="s" s="74">
        <v>175</v>
      </c>
      <c r="Z107" t="s" s="74">
        <v>303</v>
      </c>
      <c r="AA107" t="s" s="74">
        <v>59</v>
      </c>
      <c r="AB107" s="75"/>
      <c r="AC107" s="75"/>
      <c r="AD107" t="s" s="77">
        <v>60</v>
      </c>
      <c r="AE107" t="s" s="95">
        <v>96</v>
      </c>
      <c r="AF107" s="75"/>
      <c r="AG107" s="96">
        <v>1</v>
      </c>
      <c r="AH107" t="s" s="97">
        <v>63</v>
      </c>
      <c r="AI107" s="98"/>
      <c r="AJ107" s="98"/>
      <c r="AK107" t="s" s="99">
        <v>106</v>
      </c>
      <c r="AL107" t="s" s="100">
        <v>64</v>
      </c>
      <c r="AM107" s="85"/>
      <c r="AN107" s="84"/>
      <c r="AO107" s="85"/>
      <c r="AP107" s="85"/>
      <c r="AQ107" s="57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</row>
    <row r="108" ht="20.1" customHeight="1">
      <c r="A108" s="58">
        <f>IF(NOT(ISBLANK($A107)),MAX($A$4:$A107)+1,"")</f>
        <v>95</v>
      </c>
      <c r="B108" s="128">
        <v>10194</v>
      </c>
      <c r="C108" s="129">
        <v>10194</v>
      </c>
      <c r="D108" s="129">
        <v>81667</v>
      </c>
      <c r="E108" t="s" s="124">
        <v>825</v>
      </c>
      <c r="F108" t="s" s="124">
        <v>826</v>
      </c>
      <c r="G108" t="s" s="86">
        <f>D108&amp;" "&amp;E108&amp;", "&amp;F108</f>
        <v>827</v>
      </c>
      <c r="H108" t="s" s="130">
        <v>745</v>
      </c>
      <c r="I108" s="131">
        <v>6</v>
      </c>
      <c r="J108" t="s" s="132">
        <v>600</v>
      </c>
      <c r="K108" t="s" s="133">
        <v>745</v>
      </c>
      <c r="L108" t="s" s="133">
        <v>52</v>
      </c>
      <c r="M108" t="s" s="144">
        <v>828</v>
      </c>
      <c r="N108" t="s" s="124">
        <v>829</v>
      </c>
      <c r="O108" s="135">
        <v>20144</v>
      </c>
      <c r="P108" s="201">
        <v>1</v>
      </c>
      <c r="Q108" t="s" s="124">
        <v>830</v>
      </c>
      <c r="R108" t="s" s="124">
        <v>831</v>
      </c>
      <c r="S108" t="s" s="124">
        <v>124</v>
      </c>
      <c r="T108" s="138">
        <v>45597</v>
      </c>
      <c r="U108" t="s" s="137">
        <v>832</v>
      </c>
      <c r="V108" s="138"/>
      <c r="W108" s="138"/>
      <c r="X108" t="s" s="74">
        <v>134</v>
      </c>
      <c r="Y108" t="s" s="74">
        <v>134</v>
      </c>
      <c r="Z108" t="s" s="74">
        <v>134</v>
      </c>
      <c r="AA108" t="s" s="74">
        <v>134</v>
      </c>
      <c r="AB108" t="s" s="95">
        <v>34</v>
      </c>
      <c r="AC108" s="75"/>
      <c r="AD108" t="s" s="77">
        <v>60</v>
      </c>
      <c r="AE108" t="s" s="95">
        <v>96</v>
      </c>
      <c r="AF108" s="75"/>
      <c r="AG108" s="96">
        <v>1</v>
      </c>
      <c r="AH108" t="s" s="97">
        <v>745</v>
      </c>
      <c r="AI108" s="98"/>
      <c r="AJ108" s="98"/>
      <c r="AK108" t="s" s="99">
        <v>539</v>
      </c>
      <c r="AL108" t="s" s="100">
        <v>64</v>
      </c>
      <c r="AM108" t="s" s="202">
        <v>833</v>
      </c>
      <c r="AN108" s="203"/>
      <c r="AO108" s="85"/>
      <c r="AP108" s="85"/>
      <c r="AQ108" s="57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</row>
    <row r="109" ht="20.1" customHeight="1">
      <c r="A109" s="58">
        <f>IF(NOT(ISBLANK($A108)),MAX($A$4:$A108)+1,"")</f>
        <v>96</v>
      </c>
      <c r="B109" s="59">
        <v>10198</v>
      </c>
      <c r="C109" s="60">
        <v>10198</v>
      </c>
      <c r="D109" s="60">
        <v>81737</v>
      </c>
      <c r="E109" t="s" s="86">
        <v>800</v>
      </c>
      <c r="F109" t="s" s="86">
        <v>834</v>
      </c>
      <c r="G109" t="s" s="86">
        <f>D109&amp;" "&amp;E109&amp;", "&amp;F109</f>
        <v>835</v>
      </c>
      <c r="H109" t="s" s="87">
        <v>49</v>
      </c>
      <c r="I109" s="88">
        <v>1</v>
      </c>
      <c r="J109" t="s" s="89">
        <v>50</v>
      </c>
      <c r="K109" t="s" s="90">
        <v>241</v>
      </c>
      <c r="L109" t="s" s="91">
        <v>52</v>
      </c>
      <c r="M109" t="s" s="104">
        <v>803</v>
      </c>
      <c r="N109" t="s" s="68">
        <v>804</v>
      </c>
      <c r="O109" s="101">
        <v>20141</v>
      </c>
      <c r="P109" s="181"/>
      <c r="Q109" t="s" s="68">
        <v>806</v>
      </c>
      <c r="R109" t="s" s="68">
        <v>806</v>
      </c>
      <c r="S109" s="120"/>
      <c r="T109" s="73">
        <v>45544</v>
      </c>
      <c r="U109" s="105"/>
      <c r="V109" s="73"/>
      <c r="W109" s="73"/>
      <c r="X109" t="s" s="74">
        <v>452</v>
      </c>
      <c r="Y109" t="s" s="74">
        <v>452</v>
      </c>
      <c r="Z109" t="s" s="74">
        <v>728</v>
      </c>
      <c r="AA109" t="s" s="74">
        <v>728</v>
      </c>
      <c r="AB109" s="75"/>
      <c r="AC109" t="s" s="95">
        <v>60</v>
      </c>
      <c r="AD109" t="s" s="77">
        <v>60</v>
      </c>
      <c r="AE109" t="s" s="95">
        <v>96</v>
      </c>
      <c r="AF109" s="75"/>
      <c r="AG109" s="96">
        <v>1</v>
      </c>
      <c r="AH109" t="s" s="97">
        <v>63</v>
      </c>
      <c r="AI109" s="98"/>
      <c r="AJ109" t="s" s="97">
        <v>64</v>
      </c>
      <c r="AK109" t="s" s="99">
        <v>65</v>
      </c>
      <c r="AL109" t="s" s="100">
        <v>64</v>
      </c>
      <c r="AM109" t="s" s="204">
        <v>807</v>
      </c>
      <c r="AN109" s="198"/>
      <c r="AO109" s="85"/>
      <c r="AP109" s="85"/>
      <c r="AQ109" s="57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</row>
    <row r="110" ht="20.1" customHeight="1">
      <c r="A110" t="s" s="145">
        <v>395</v>
      </c>
      <c r="B110" s="146">
        <v>10202</v>
      </c>
      <c r="C110" s="147">
        <v>10202</v>
      </c>
      <c r="D110" s="147">
        <v>85604</v>
      </c>
      <c r="E110" t="s" s="111">
        <v>836</v>
      </c>
      <c r="F110" t="s" s="111">
        <v>837</v>
      </c>
      <c r="G110" t="s" s="86">
        <f>D110&amp;" "&amp;E110&amp;", "&amp;F110</f>
        <v>838</v>
      </c>
      <c r="H110" t="s" s="148">
        <v>839</v>
      </c>
      <c r="I110" t="s" s="149">
        <v>399</v>
      </c>
      <c r="J110" t="s" s="150">
        <v>400</v>
      </c>
      <c r="K110" t="s" s="151">
        <v>401</v>
      </c>
      <c r="L110" t="s" s="152">
        <v>402</v>
      </c>
      <c r="M110" s="92"/>
      <c r="N110" t="s" s="153">
        <v>502</v>
      </c>
      <c r="O110" s="102">
        <v>20103</v>
      </c>
      <c r="P110" s="94"/>
      <c r="Q110" t="s" s="153">
        <v>840</v>
      </c>
      <c r="R110" t="s" s="153">
        <v>504</v>
      </c>
      <c r="S110" t="s" s="111">
        <v>124</v>
      </c>
      <c r="T110" s="154"/>
      <c r="U110" s="154">
        <v>45316</v>
      </c>
      <c r="V110" s="154"/>
      <c r="W110" s="154">
        <v>45503</v>
      </c>
      <c r="X110" t="s" s="163">
        <v>74</v>
      </c>
      <c r="Y110" t="s" s="163">
        <v>59</v>
      </c>
      <c r="Z110" t="s" s="163">
        <v>59</v>
      </c>
      <c r="AA110" t="s" s="163">
        <v>59</v>
      </c>
      <c r="AB110" s="164"/>
      <c r="AC110" s="164"/>
      <c r="AD110" t="s" s="166">
        <v>60</v>
      </c>
      <c r="AE110" t="s" s="165">
        <v>83</v>
      </c>
      <c r="AF110" t="s" s="165">
        <v>85</v>
      </c>
      <c r="AG110" s="205"/>
      <c r="AH110" t="s" s="97">
        <v>63</v>
      </c>
      <c r="AI110" s="168"/>
      <c r="AJ110" s="168"/>
      <c r="AK110" t="s" s="169">
        <v>539</v>
      </c>
      <c r="AL110" s="206"/>
      <c r="AM110" t="s" s="171">
        <v>841</v>
      </c>
      <c r="AN110" s="155"/>
      <c r="AO110" s="85"/>
      <c r="AP110" s="85"/>
      <c r="AQ110" s="57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</row>
    <row r="111" ht="20.1" customHeight="1">
      <c r="A111" s="58">
        <f>IF(NOT(ISBLANK($A110)),MAX($A$4:$A110)+1,"")</f>
        <v>97</v>
      </c>
      <c r="B111" s="59">
        <v>10203</v>
      </c>
      <c r="C111" s="60">
        <v>10203</v>
      </c>
      <c r="D111" s="60">
        <v>80336</v>
      </c>
      <c r="E111" t="s" s="86">
        <v>107</v>
      </c>
      <c r="F111" t="s" s="86">
        <v>842</v>
      </c>
      <c r="G111" t="s" s="86">
        <f>D111&amp;" "&amp;E111&amp;", "&amp;F111</f>
        <v>843</v>
      </c>
      <c r="H111" t="s" s="87">
        <v>745</v>
      </c>
      <c r="I111" s="88">
        <v>6</v>
      </c>
      <c r="J111" t="s" s="89">
        <v>600</v>
      </c>
      <c r="K111" t="s" s="90">
        <v>745</v>
      </c>
      <c r="L111" t="s" s="91">
        <v>52</v>
      </c>
      <c r="M111" t="s" s="104">
        <v>828</v>
      </c>
      <c r="N111" t="s" s="68">
        <v>708</v>
      </c>
      <c r="O111" s="101">
        <v>20117</v>
      </c>
      <c r="P111" s="181"/>
      <c r="Q111" s="84"/>
      <c r="R111" t="s" s="68">
        <v>710</v>
      </c>
      <c r="S111" s="120"/>
      <c r="T111" s="73">
        <v>45505</v>
      </c>
      <c r="U111" s="73">
        <v>45272</v>
      </c>
      <c r="V111" s="73"/>
      <c r="W111" s="73"/>
      <c r="X111" t="s" s="74">
        <v>134</v>
      </c>
      <c r="Y111" t="s" s="74">
        <v>134</v>
      </c>
      <c r="Z111" t="s" s="74">
        <v>127</v>
      </c>
      <c r="AA111" t="s" s="74">
        <v>127</v>
      </c>
      <c r="AB111" t="s" s="95">
        <v>34</v>
      </c>
      <c r="AC111" t="s" s="95">
        <v>60</v>
      </c>
      <c r="AD111" t="s" s="77">
        <v>60</v>
      </c>
      <c r="AE111" t="s" s="95">
        <v>96</v>
      </c>
      <c r="AF111" s="75"/>
      <c r="AG111" s="96">
        <v>2</v>
      </c>
      <c r="AH111" t="s" s="97">
        <v>745</v>
      </c>
      <c r="AI111" s="98"/>
      <c r="AJ111" s="98"/>
      <c r="AK111" t="s" s="99">
        <v>65</v>
      </c>
      <c r="AL111" t="s" s="100">
        <v>64</v>
      </c>
      <c r="AM111" t="s" s="83">
        <v>712</v>
      </c>
      <c r="AN111" s="84"/>
      <c r="AO111" s="85"/>
      <c r="AP111" s="85"/>
      <c r="AQ111" s="57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</row>
    <row r="112" ht="20.1" customHeight="1">
      <c r="A112" s="58">
        <f>IF(NOT(ISBLANK($A111)),MAX($A$4:$A111)+1,"")</f>
        <v>98</v>
      </c>
      <c r="B112" s="59">
        <v>10205</v>
      </c>
      <c r="C112" s="60">
        <v>10205</v>
      </c>
      <c r="D112" s="60">
        <v>93413</v>
      </c>
      <c r="E112" t="s" s="86">
        <v>844</v>
      </c>
      <c r="F112" t="s" s="86">
        <v>845</v>
      </c>
      <c r="G112" t="s" s="86">
        <f>D112&amp;" "&amp;E112&amp;", "&amp;F112</f>
        <v>846</v>
      </c>
      <c r="H112" t="s" s="87">
        <v>668</v>
      </c>
      <c r="I112" s="88">
        <v>5</v>
      </c>
      <c r="J112" t="s" s="89">
        <v>669</v>
      </c>
      <c r="K112" t="s" s="90">
        <v>51</v>
      </c>
      <c r="L112" t="s" s="91">
        <v>70</v>
      </c>
      <c r="M112" t="s" s="104">
        <v>71</v>
      </c>
      <c r="N112" t="s" s="68">
        <v>683</v>
      </c>
      <c r="O112" s="101">
        <v>20133</v>
      </c>
      <c r="P112" s="181"/>
      <c r="Q112" t="s" s="68">
        <v>847</v>
      </c>
      <c r="R112" s="84"/>
      <c r="S112" t="s" s="86">
        <v>848</v>
      </c>
      <c r="T112" s="73">
        <v>45566</v>
      </c>
      <c r="U112" s="105"/>
      <c r="V112" s="73"/>
      <c r="W112" s="73"/>
      <c r="X112" t="s" s="74">
        <v>849</v>
      </c>
      <c r="Y112" t="s" s="74">
        <v>74</v>
      </c>
      <c r="Z112" t="s" s="74">
        <v>850</v>
      </c>
      <c r="AA112" t="s" s="74">
        <v>850</v>
      </c>
      <c r="AB112" t="s" s="95">
        <v>34</v>
      </c>
      <c r="AC112" t="s" s="95">
        <v>60</v>
      </c>
      <c r="AD112" t="s" s="77">
        <v>60</v>
      </c>
      <c r="AE112" t="s" s="95">
        <v>96</v>
      </c>
      <c r="AF112" s="75"/>
      <c r="AG112" s="96">
        <v>2</v>
      </c>
      <c r="AH112" t="s" s="97">
        <v>63</v>
      </c>
      <c r="AI112" t="s" s="97">
        <v>64</v>
      </c>
      <c r="AJ112" t="s" s="97">
        <v>64</v>
      </c>
      <c r="AK112" t="s" s="99">
        <v>851</v>
      </c>
      <c r="AL112" t="s" s="100">
        <v>64</v>
      </c>
      <c r="AM112" t="s" s="83">
        <v>686</v>
      </c>
      <c r="AN112" s="84"/>
      <c r="AO112" s="85"/>
      <c r="AP112" s="85"/>
      <c r="AQ112" s="57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</row>
    <row r="113" ht="20.1" customHeight="1">
      <c r="A113" t="s" s="173">
        <v>395</v>
      </c>
      <c r="B113" s="146">
        <v>10207</v>
      </c>
      <c r="C113" s="147">
        <v>10207</v>
      </c>
      <c r="D113" s="147">
        <v>94032</v>
      </c>
      <c r="E113" t="s" s="111">
        <v>852</v>
      </c>
      <c r="F113" t="s" s="111">
        <v>853</v>
      </c>
      <c r="G113" t="s" s="111">
        <f>D113&amp;" "&amp;E113&amp;", "&amp;F113</f>
        <v>854</v>
      </c>
      <c r="H113" t="s" s="148">
        <v>690</v>
      </c>
      <c r="I113" t="s" s="149">
        <v>691</v>
      </c>
      <c r="J113" t="s" s="150">
        <v>692</v>
      </c>
      <c r="K113" t="s" s="151">
        <v>401</v>
      </c>
      <c r="L113" t="s" s="152">
        <v>402</v>
      </c>
      <c r="M113" t="s" s="104">
        <v>71</v>
      </c>
      <c r="N113" t="s" s="153">
        <v>683</v>
      </c>
      <c r="O113" s="102">
        <v>20133</v>
      </c>
      <c r="P113" s="207"/>
      <c r="Q113" t="s" s="153">
        <v>855</v>
      </c>
      <c r="R113" t="s" s="153">
        <v>856</v>
      </c>
      <c r="S113" s="143"/>
      <c r="T113" s="154">
        <v>45352</v>
      </c>
      <c r="U113" s="154"/>
      <c r="V113" s="154"/>
      <c r="W113" s="154">
        <v>45550</v>
      </c>
      <c r="X113" t="s" s="74">
        <v>57</v>
      </c>
      <c r="Y113" t="s" s="74">
        <v>127</v>
      </c>
      <c r="Z113" t="s" s="74">
        <v>379</v>
      </c>
      <c r="AA113" t="s" s="74">
        <v>379</v>
      </c>
      <c r="AB113" t="s" s="95">
        <v>34</v>
      </c>
      <c r="AC113" t="s" s="95">
        <v>60</v>
      </c>
      <c r="AD113" t="s" s="77">
        <v>60</v>
      </c>
      <c r="AE113" t="s" s="95">
        <v>96</v>
      </c>
      <c r="AF113" s="75"/>
      <c r="AG113" s="96">
        <v>2</v>
      </c>
      <c r="AH113" t="s" s="97">
        <v>63</v>
      </c>
      <c r="AI113" s="98"/>
      <c r="AJ113" s="98"/>
      <c r="AK113" t="s" s="99">
        <v>65</v>
      </c>
      <c r="AL113" t="s" s="100">
        <v>64</v>
      </c>
      <c r="AM113" t="s" s="83">
        <v>686</v>
      </c>
      <c r="AN113" s="155"/>
      <c r="AO113" s="85"/>
      <c r="AP113" s="85"/>
      <c r="AQ113" s="57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</row>
    <row r="114" ht="20.1" customHeight="1">
      <c r="A114" s="58">
        <f>IF(NOT(ISBLANK($A113)),MAX($A$4:$A113)+1,"")</f>
        <v>99</v>
      </c>
      <c r="B114" s="59">
        <v>10209</v>
      </c>
      <c r="C114" s="60">
        <v>10209</v>
      </c>
      <c r="D114" s="60">
        <v>80807</v>
      </c>
      <c r="E114" t="s" s="86">
        <v>107</v>
      </c>
      <c r="F114" t="s" s="86">
        <v>857</v>
      </c>
      <c r="G114" t="s" s="124">
        <f>D114&amp;" "&amp;E114&amp;", "&amp;F114</f>
        <v>858</v>
      </c>
      <c r="H114" t="s" s="87">
        <v>49</v>
      </c>
      <c r="I114" s="88">
        <v>1</v>
      </c>
      <c r="J114" t="s" s="89">
        <v>166</v>
      </c>
      <c r="K114" t="s" s="90">
        <v>241</v>
      </c>
      <c r="L114" t="s" s="91">
        <v>52</v>
      </c>
      <c r="M114" t="s" s="104">
        <v>859</v>
      </c>
      <c r="N114" t="s" s="68">
        <v>860</v>
      </c>
      <c r="O114" s="159"/>
      <c r="P114" s="196">
        <v>1</v>
      </c>
      <c r="Q114" s="84"/>
      <c r="R114" t="s" s="68">
        <v>861</v>
      </c>
      <c r="S114" s="120"/>
      <c r="T114" s="73">
        <v>45566</v>
      </c>
      <c r="U114" s="73">
        <v>45447</v>
      </c>
      <c r="V114" s="105"/>
      <c r="W114" s="73"/>
      <c r="X114" t="s" s="74">
        <v>378</v>
      </c>
      <c r="Y114" t="s" s="74">
        <v>862</v>
      </c>
      <c r="Z114" t="s" s="74">
        <v>59</v>
      </c>
      <c r="AA114" t="s" s="74">
        <v>59</v>
      </c>
      <c r="AB114" t="s" s="95">
        <v>34</v>
      </c>
      <c r="AC114" s="75"/>
      <c r="AD114" t="s" s="77">
        <v>60</v>
      </c>
      <c r="AE114" t="s" s="95">
        <v>96</v>
      </c>
      <c r="AF114" s="75"/>
      <c r="AG114" s="96">
        <v>2</v>
      </c>
      <c r="AH114" t="s" s="97">
        <v>63</v>
      </c>
      <c r="AI114" s="98"/>
      <c r="AJ114" s="98"/>
      <c r="AK114" t="s" s="99">
        <v>863</v>
      </c>
      <c r="AL114" t="s" s="100">
        <v>864</v>
      </c>
      <c r="AM114" t="s" s="83">
        <v>865</v>
      </c>
      <c r="AN114" s="84"/>
      <c r="AO114" s="85"/>
      <c r="AP114" s="85"/>
      <c r="AQ114" s="57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</row>
    <row r="115" ht="20.1" customHeight="1">
      <c r="A115" s="58">
        <f>IF(NOT(ISBLANK($A114)),MAX($A$4:$A114)+1,"")</f>
        <v>100</v>
      </c>
      <c r="B115" s="59">
        <v>10208</v>
      </c>
      <c r="C115" s="60">
        <v>10208</v>
      </c>
      <c r="D115" s="60">
        <v>80335</v>
      </c>
      <c r="E115" t="s" s="86">
        <v>107</v>
      </c>
      <c r="F115" t="s" s="86">
        <v>866</v>
      </c>
      <c r="G115" t="s" s="86">
        <f>D115&amp;" "&amp;E115&amp;", "&amp;F115</f>
        <v>867</v>
      </c>
      <c r="H115" t="s" s="87">
        <v>119</v>
      </c>
      <c r="I115" s="88">
        <v>1</v>
      </c>
      <c r="J115" t="s" s="89">
        <v>567</v>
      </c>
      <c r="K115" t="s" s="90">
        <v>241</v>
      </c>
      <c r="L115" t="s" s="91">
        <v>70</v>
      </c>
      <c r="M115" s="92"/>
      <c r="N115" t="s" s="68">
        <v>71</v>
      </c>
      <c r="O115" s="93"/>
      <c r="P115" s="181"/>
      <c r="Q115" t="s" s="68">
        <v>868</v>
      </c>
      <c r="R115" s="84"/>
      <c r="S115" s="120"/>
      <c r="T115" s="73"/>
      <c r="U115" s="112">
        <v>45582</v>
      </c>
      <c r="V115" s="73"/>
      <c r="W115" s="73"/>
      <c r="X115" t="s" s="74">
        <v>134</v>
      </c>
      <c r="Y115" t="s" s="74">
        <v>134</v>
      </c>
      <c r="Z115" t="s" s="74">
        <v>134</v>
      </c>
      <c r="AA115" t="s" s="74">
        <v>134</v>
      </c>
      <c r="AB115" s="75"/>
      <c r="AC115" s="75"/>
      <c r="AD115" t="s" s="77">
        <v>60</v>
      </c>
      <c r="AE115" t="s" s="95">
        <v>161</v>
      </c>
      <c r="AF115" s="75"/>
      <c r="AG115" s="96">
        <v>2</v>
      </c>
      <c r="AH115" t="s" s="97">
        <v>267</v>
      </c>
      <c r="AI115" s="98"/>
      <c r="AJ115" s="98"/>
      <c r="AK115" t="s" s="99">
        <v>869</v>
      </c>
      <c r="AL115" t="s" s="100">
        <v>64</v>
      </c>
      <c r="AM115" s="85"/>
      <c r="AN115" s="84"/>
      <c r="AO115" s="85"/>
      <c r="AP115" s="85"/>
      <c r="AQ115" s="57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</row>
    <row r="116" ht="20.1" customHeight="1">
      <c r="A116" s="58">
        <v>101</v>
      </c>
      <c r="B116" s="208">
        <v>10210</v>
      </c>
      <c r="C116" s="209">
        <v>10210</v>
      </c>
      <c r="D116" s="209">
        <v>81248</v>
      </c>
      <c r="E116" t="s" s="210">
        <v>870</v>
      </c>
      <c r="F116" t="s" s="210">
        <v>871</v>
      </c>
      <c r="G116" t="s" s="86">
        <f>D116&amp;" "&amp;E116&amp;", "&amp;F116</f>
        <v>872</v>
      </c>
      <c r="H116" t="s" s="211">
        <v>49</v>
      </c>
      <c r="I116" s="212">
        <v>1</v>
      </c>
      <c r="J116" t="s" s="213">
        <v>50</v>
      </c>
      <c r="K116" t="s" s="214">
        <v>51</v>
      </c>
      <c r="L116" t="s" s="214">
        <v>52</v>
      </c>
      <c r="M116" s="215"/>
      <c r="N116" t="s" s="210">
        <v>873</v>
      </c>
      <c r="O116" s="216"/>
      <c r="P116" s="217"/>
      <c r="Q116" s="218"/>
      <c r="R116" s="218"/>
      <c r="S116" s="218"/>
      <c r="T116" s="219"/>
      <c r="U116" t="s" s="220">
        <v>874</v>
      </c>
      <c r="V116" s="219"/>
      <c r="W116" s="219"/>
      <c r="X116" s="191"/>
      <c r="Y116" s="191"/>
      <c r="Z116" s="191"/>
      <c r="AA116" s="191"/>
      <c r="AB116" s="75"/>
      <c r="AC116" s="75"/>
      <c r="AD116" s="221"/>
      <c r="AE116" s="75"/>
      <c r="AF116" s="75"/>
      <c r="AG116" s="222"/>
      <c r="AH116" s="98"/>
      <c r="AI116" s="98"/>
      <c r="AJ116" s="98"/>
      <c r="AK116" s="223"/>
      <c r="AL116" s="139"/>
      <c r="AM116" s="85"/>
      <c r="AN116" s="218"/>
      <c r="AO116" s="85"/>
      <c r="AP116" s="85"/>
      <c r="AQ116" s="57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  <c r="EU116" s="12"/>
      <c r="EV116" s="12"/>
      <c r="EW116" s="12"/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</row>
    <row r="117" ht="20.1" customHeight="1">
      <c r="A117" s="58">
        <f>IF(NOT(ISBLANK($A116)),MAX($A$4:$A116)+1,"")</f>
        <v>102</v>
      </c>
      <c r="B117" s="59">
        <v>17000</v>
      </c>
      <c r="C117" s="60">
        <v>17000</v>
      </c>
      <c r="D117" s="60">
        <v>80339</v>
      </c>
      <c r="E117" t="s" s="86">
        <v>107</v>
      </c>
      <c r="F117" t="s" s="86">
        <v>875</v>
      </c>
      <c r="G117" t="s" s="86">
        <f>D117&amp;" "&amp;E117&amp;", "&amp;F117</f>
        <v>876</v>
      </c>
      <c r="H117" t="s" s="87">
        <v>877</v>
      </c>
      <c r="I117" s="88">
        <v>1</v>
      </c>
      <c r="J117" t="s" s="89">
        <v>50</v>
      </c>
      <c r="K117" t="s" s="90">
        <v>877</v>
      </c>
      <c r="L117" t="s" s="91">
        <v>70</v>
      </c>
      <c r="M117" s="92"/>
      <c r="N117" t="s" s="68">
        <v>71</v>
      </c>
      <c r="O117" s="93"/>
      <c r="P117" s="181"/>
      <c r="Q117" t="s" s="68">
        <v>878</v>
      </c>
      <c r="R117" s="84"/>
      <c r="S117" s="120"/>
      <c r="T117" s="73"/>
      <c r="U117" s="73"/>
      <c r="V117" s="73"/>
      <c r="W117" s="73"/>
      <c r="X117" t="s" s="74">
        <v>588</v>
      </c>
      <c r="Y117" t="s" s="74">
        <v>379</v>
      </c>
      <c r="Z117" t="s" s="74">
        <v>379</v>
      </c>
      <c r="AA117" t="s" s="74">
        <v>379</v>
      </c>
      <c r="AB117" t="s" s="95">
        <v>34</v>
      </c>
      <c r="AC117" t="s" s="95">
        <v>60</v>
      </c>
      <c r="AD117" t="s" s="77">
        <v>60</v>
      </c>
      <c r="AE117" t="s" s="95">
        <v>96</v>
      </c>
      <c r="AF117" s="75"/>
      <c r="AG117" s="96">
        <v>2</v>
      </c>
      <c r="AH117" t="s" s="97">
        <v>63</v>
      </c>
      <c r="AI117" s="98"/>
      <c r="AJ117" t="s" s="97">
        <v>64</v>
      </c>
      <c r="AK117" t="s" s="99">
        <v>65</v>
      </c>
      <c r="AL117" t="s" s="100">
        <v>64</v>
      </c>
      <c r="AM117" s="85"/>
      <c r="AN117" s="84"/>
      <c r="AO117" s="85"/>
      <c r="AP117" s="85"/>
      <c r="AQ117" s="57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</row>
    <row r="118" ht="20.1" customHeight="1">
      <c r="A118" s="224"/>
      <c r="B118" s="225">
        <v>51799</v>
      </c>
      <c r="C118" s="226">
        <v>51799</v>
      </c>
      <c r="D118" s="227"/>
      <c r="E118" s="227"/>
      <c r="F118" t="s" s="228">
        <v>879</v>
      </c>
      <c r="G118" t="s" s="228">
        <f>D118&amp;" "&amp;E118&amp;", "&amp;F118</f>
        <v>880</v>
      </c>
      <c r="H118" s="229"/>
      <c r="I118" s="230"/>
      <c r="J118" s="231"/>
      <c r="K118" s="232"/>
      <c r="L118" s="233"/>
      <c r="M118" s="92"/>
      <c r="N118" s="234"/>
      <c r="O118" s="230"/>
      <c r="P118" s="230"/>
      <c r="Q118" s="234"/>
      <c r="R118" s="234"/>
      <c r="S118" s="227"/>
      <c r="T118" s="235"/>
      <c r="U118" s="235"/>
      <c r="V118" s="235"/>
      <c r="W118" s="235"/>
      <c r="X118" s="236"/>
      <c r="Y118" s="236"/>
      <c r="Z118" s="236"/>
      <c r="AA118" s="236"/>
      <c r="AB118" s="237"/>
      <c r="AC118" s="237"/>
      <c r="AD118" s="238"/>
      <c r="AE118" s="237"/>
      <c r="AF118" s="237"/>
      <c r="AG118" s="239"/>
      <c r="AH118" s="240"/>
      <c r="AI118" s="240"/>
      <c r="AJ118" s="240"/>
      <c r="AK118" s="241"/>
      <c r="AL118" s="242"/>
      <c r="AM118" s="85"/>
      <c r="AN118" s="234"/>
      <c r="AO118" s="85"/>
      <c r="AP118" s="85"/>
      <c r="AQ118" s="57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  <c r="DZ118" s="12"/>
      <c r="EA118" s="12"/>
      <c r="EB118" s="12"/>
      <c r="EC118" s="12"/>
      <c r="ED118" s="12"/>
      <c r="EE118" s="12"/>
      <c r="EF118" s="12"/>
      <c r="EG118" s="12"/>
      <c r="EH118" s="12"/>
      <c r="EI118" s="12"/>
      <c r="EJ118" s="12"/>
      <c r="EK118" s="12"/>
      <c r="EL118" s="12"/>
      <c r="EM118" s="12"/>
      <c r="EN118" s="12"/>
      <c r="EO118" s="12"/>
      <c r="EP118" s="12"/>
      <c r="EQ118" s="12"/>
      <c r="ER118" s="12"/>
      <c r="ES118" s="12"/>
      <c r="ET118" s="12"/>
      <c r="EU118" s="12"/>
      <c r="EV118" s="12"/>
      <c r="EW118" s="12"/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</row>
    <row r="119" ht="20.1" customHeight="1">
      <c r="A119" s="243"/>
      <c r="B119" s="59">
        <v>10211</v>
      </c>
      <c r="C119" s="60">
        <v>10211</v>
      </c>
      <c r="D119" s="60">
        <v>80335</v>
      </c>
      <c r="E119" t="s" s="86">
        <v>107</v>
      </c>
      <c r="F119" t="s" s="86">
        <v>881</v>
      </c>
      <c r="G119" t="s" s="86">
        <f>D119&amp;" "&amp;E119&amp;", "&amp;F119</f>
        <v>882</v>
      </c>
      <c r="H119" t="s" s="157">
        <v>883</v>
      </c>
      <c r="I119" s="181"/>
      <c r="J119" s="244"/>
      <c r="K119" t="s" s="90">
        <v>884</v>
      </c>
      <c r="L119" s="245"/>
      <c r="M119" s="246"/>
      <c r="N119" s="84"/>
      <c r="O119" s="181"/>
      <c r="P119" s="181"/>
      <c r="Q119" s="84"/>
      <c r="R119" s="84"/>
      <c r="S119" s="120"/>
      <c r="T119" s="73"/>
      <c r="U119" t="s" s="118">
        <v>885</v>
      </c>
      <c r="V119" s="73"/>
      <c r="W119" s="73"/>
      <c r="X119" s="191"/>
      <c r="Y119" s="191"/>
      <c r="Z119" s="191"/>
      <c r="AA119" s="191"/>
      <c r="AB119" s="75"/>
      <c r="AC119" s="75"/>
      <c r="AD119" s="221"/>
      <c r="AE119" s="75"/>
      <c r="AF119" s="75"/>
      <c r="AG119" s="222"/>
      <c r="AH119" s="98"/>
      <c r="AI119" s="98"/>
      <c r="AJ119" s="98"/>
      <c r="AK119" s="223"/>
      <c r="AL119" s="139"/>
      <c r="AM119" s="85"/>
      <c r="AN119" s="84"/>
      <c r="AO119" s="85"/>
      <c r="AP119" s="85"/>
      <c r="AQ119" s="57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  <c r="EJ119" s="12"/>
      <c r="EK119" s="12"/>
      <c r="EL119" s="12"/>
      <c r="EM119" s="12"/>
      <c r="EN119" s="12"/>
      <c r="EO119" s="12"/>
      <c r="EP119" s="12"/>
      <c r="EQ119" s="12"/>
      <c r="ER119" s="12"/>
      <c r="ES119" s="12"/>
      <c r="ET119" s="12"/>
      <c r="EU119" s="12"/>
      <c r="EV119" s="12"/>
      <c r="EW119" s="12"/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</row>
    <row r="120" ht="20.1" customHeight="1">
      <c r="A120" t="s" s="173">
        <v>886</v>
      </c>
      <c r="B120" s="247">
        <v>10201</v>
      </c>
      <c r="C120" s="248">
        <v>10201</v>
      </c>
      <c r="D120" s="248">
        <v>84088</v>
      </c>
      <c r="E120" t="s" s="249">
        <v>887</v>
      </c>
      <c r="F120" t="s" s="249">
        <v>888</v>
      </c>
      <c r="G120" t="s" s="249">
        <f>D120&amp;" "&amp;E120&amp;", "&amp;F120</f>
        <v>889</v>
      </c>
      <c r="H120" s="250"/>
      <c r="I120" s="251"/>
      <c r="J120" s="252"/>
      <c r="K120" s="253"/>
      <c r="L120" s="253"/>
      <c r="M120" s="254"/>
      <c r="N120" s="255"/>
      <c r="O120" s="256"/>
      <c r="P120" s="251"/>
      <c r="Q120" s="255"/>
      <c r="R120" s="255"/>
      <c r="S120" t="s" s="249">
        <v>768</v>
      </c>
      <c r="T120" s="257"/>
      <c r="U120" t="s" s="258">
        <v>890</v>
      </c>
      <c r="V120" s="257"/>
      <c r="W120" s="257"/>
      <c r="X120" s="191"/>
      <c r="Y120" s="191"/>
      <c r="Z120" s="191"/>
      <c r="AA120" s="191"/>
      <c r="AB120" s="75"/>
      <c r="AC120" s="75"/>
      <c r="AD120" s="221"/>
      <c r="AE120" s="75"/>
      <c r="AF120" s="75"/>
      <c r="AG120" s="222"/>
      <c r="AH120" s="98"/>
      <c r="AI120" s="98"/>
      <c r="AJ120" s="98"/>
      <c r="AK120" s="223"/>
      <c r="AL120" s="139"/>
      <c r="AM120" s="85"/>
      <c r="AN120" s="255"/>
      <c r="AO120" s="85"/>
      <c r="AP120" s="85"/>
      <c r="AQ120" s="57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  <c r="DX120" s="12"/>
      <c r="DY120" s="12"/>
      <c r="DZ120" s="12"/>
      <c r="EA120" s="12"/>
      <c r="EB120" s="12"/>
      <c r="EC120" s="12"/>
      <c r="ED120" s="12"/>
      <c r="EE120" s="12"/>
      <c r="EF120" s="12"/>
      <c r="EG120" s="12"/>
      <c r="EH120" s="12"/>
      <c r="EI120" s="12"/>
      <c r="EJ120" s="12"/>
      <c r="EK120" s="12"/>
      <c r="EL120" s="12"/>
      <c r="EM120" s="12"/>
      <c r="EN120" s="12"/>
      <c r="EO120" s="12"/>
      <c r="EP120" s="12"/>
      <c r="EQ120" s="12"/>
      <c r="ER120" s="12"/>
      <c r="ES120" s="12"/>
      <c r="ET120" s="12"/>
      <c r="EU120" s="12"/>
      <c r="EV120" s="12"/>
      <c r="EW120" s="12"/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</row>
    <row r="121" ht="20.1" customHeight="1">
      <c r="A121" t="s" s="173">
        <v>886</v>
      </c>
      <c r="B121" s="208">
        <v>10204</v>
      </c>
      <c r="C121" s="209">
        <v>10204</v>
      </c>
      <c r="D121" s="209">
        <v>85354</v>
      </c>
      <c r="E121" t="s" s="210">
        <v>891</v>
      </c>
      <c r="F121" t="s" s="210">
        <v>892</v>
      </c>
      <c r="G121" t="s" s="86">
        <f>D121&amp;" "&amp;E121&amp;", "&amp;F121</f>
        <v>893</v>
      </c>
      <c r="H121" t="s" s="211">
        <v>883</v>
      </c>
      <c r="I121" t="s" s="259">
        <v>894</v>
      </c>
      <c r="J121" t="s" s="213">
        <v>895</v>
      </c>
      <c r="K121" t="s" s="214">
        <v>884</v>
      </c>
      <c r="L121" t="s" s="214">
        <v>896</v>
      </c>
      <c r="M121" s="215"/>
      <c r="N121" t="s" s="210">
        <v>873</v>
      </c>
      <c r="O121" s="216"/>
      <c r="P121" s="217"/>
      <c r="Q121" s="218"/>
      <c r="R121" s="218"/>
      <c r="S121" s="218"/>
      <c r="T121" s="219"/>
      <c r="U121" t="s" s="220">
        <v>897</v>
      </c>
      <c r="V121" s="219"/>
      <c r="W121" s="219"/>
      <c r="X121" t="s" s="74">
        <v>275</v>
      </c>
      <c r="Y121" t="s" s="74">
        <v>275</v>
      </c>
      <c r="Z121" t="s" s="74">
        <v>275</v>
      </c>
      <c r="AA121" s="191"/>
      <c r="AB121" s="75"/>
      <c r="AC121" s="75"/>
      <c r="AD121" s="221"/>
      <c r="AE121" s="75"/>
      <c r="AF121" s="75"/>
      <c r="AG121" s="222"/>
      <c r="AH121" s="98"/>
      <c r="AI121" s="98"/>
      <c r="AJ121" s="98"/>
      <c r="AK121" s="223"/>
      <c r="AL121" s="139"/>
      <c r="AM121" s="85"/>
      <c r="AN121" s="218"/>
      <c r="AO121" s="85"/>
      <c r="AP121" s="85"/>
      <c r="AQ121" s="57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  <c r="EA121" s="12"/>
      <c r="EB121" s="12"/>
      <c r="EC121" s="12"/>
      <c r="ED121" s="12"/>
      <c r="EE121" s="12"/>
      <c r="EF121" s="12"/>
      <c r="EG121" s="12"/>
      <c r="EH121" s="12"/>
      <c r="EI121" s="12"/>
      <c r="EJ121" s="12"/>
      <c r="EK121" s="12"/>
      <c r="EL121" s="12"/>
      <c r="EM121" s="12"/>
      <c r="EN121" s="12"/>
      <c r="EO121" s="12"/>
      <c r="EP121" s="12"/>
      <c r="EQ121" s="12"/>
      <c r="ER121" s="12"/>
      <c r="ES121" s="12"/>
      <c r="ET121" s="12"/>
      <c r="EU121" s="12"/>
      <c r="EV121" s="12"/>
      <c r="EW121" s="12"/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</row>
    <row r="122" ht="20.1" customHeight="1">
      <c r="A122" s="13"/>
      <c r="B122" s="260"/>
      <c r="C122" s="261"/>
      <c r="D122" s="261"/>
      <c r="E122" s="261"/>
      <c r="F122" s="262"/>
      <c r="G122" s="263"/>
      <c r="H122" t="s" s="264">
        <v>898</v>
      </c>
      <c r="I122" s="265"/>
      <c r="J122" s="266"/>
      <c r="K122" s="267"/>
      <c r="L122" t="s" s="268">
        <v>899</v>
      </c>
      <c r="M122" s="269"/>
      <c r="N122" s="270">
        <f>COUNTIF($L$4:$L$121,"=E")</f>
        <v>22</v>
      </c>
      <c r="O122" s="271"/>
      <c r="P122" s="272"/>
      <c r="Q122" s="273"/>
      <c r="R122" s="274"/>
      <c r="S122" s="261"/>
      <c r="T122" s="275"/>
      <c r="U122" s="276"/>
      <c r="V122" s="276"/>
      <c r="W122" s="275"/>
      <c r="X122" s="277"/>
      <c r="Y122" s="278"/>
      <c r="Z122" s="278"/>
      <c r="AA122" s="278"/>
      <c r="AB122" s="278"/>
      <c r="AC122" s="279"/>
      <c r="AD122" s="278"/>
      <c r="AE122" s="278"/>
      <c r="AF122" s="278"/>
      <c r="AG122" s="280">
        <f>SUBTOTAL(9,AG4:AG113)</f>
        <v>164</v>
      </c>
      <c r="AH122" s="281"/>
      <c r="AI122" s="281"/>
      <c r="AJ122" s="281"/>
      <c r="AK122" s="282"/>
      <c r="AL122" s="283">
        <f>COUNTIF(AL4:AL121,"x")</f>
        <v>106</v>
      </c>
      <c r="AM122" s="284"/>
      <c r="AN122" s="285"/>
      <c r="AO122" s="286"/>
      <c r="AP122" s="287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  <c r="DZ122" s="12"/>
      <c r="EA122" s="12"/>
      <c r="EB122" s="12"/>
      <c r="EC122" s="12"/>
      <c r="ED122" s="12"/>
      <c r="EE122" s="12"/>
      <c r="EF122" s="12"/>
      <c r="EG122" s="12"/>
      <c r="EH122" s="12"/>
      <c r="EI122" s="12"/>
      <c r="EJ122" s="12"/>
      <c r="EK122" s="12"/>
      <c r="EL122" s="12"/>
      <c r="EM122" s="12"/>
      <c r="EN122" s="12"/>
      <c r="EO122" s="12"/>
      <c r="EP122" s="12"/>
      <c r="EQ122" s="12"/>
      <c r="ER122" s="12"/>
      <c r="ES122" s="12"/>
      <c r="ET122" s="12"/>
      <c r="EU122" s="12"/>
      <c r="EV122" s="12"/>
      <c r="EW122" s="12"/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</row>
    <row r="123" ht="20.1" customHeight="1">
      <c r="A123" s="13"/>
      <c r="B123" s="8"/>
      <c r="C123" s="288"/>
      <c r="D123" s="288"/>
      <c r="E123" s="288"/>
      <c r="F123" s="289"/>
      <c r="G123" s="290"/>
      <c r="H123" t="s" s="291">
        <v>900</v>
      </c>
      <c r="I123" s="292"/>
      <c r="J123" s="293"/>
      <c r="K123" s="294"/>
      <c r="L123" t="s" s="295">
        <v>901</v>
      </c>
      <c r="M123" s="296"/>
      <c r="N123" s="297">
        <f>COUNTIF($L$4:$L$121,"=P")</f>
        <v>80</v>
      </c>
      <c r="O123" s="298"/>
      <c r="P123" s="299"/>
      <c r="Q123" s="300"/>
      <c r="R123" s="301"/>
      <c r="S123" s="288"/>
      <c r="T123" s="302"/>
      <c r="U123" s="303"/>
      <c r="V123" s="303"/>
      <c r="W123" s="302"/>
      <c r="X123" s="304"/>
      <c r="Y123" s="304"/>
      <c r="Z123" s="304"/>
      <c r="AA123" s="305"/>
      <c r="AB123" s="305"/>
      <c r="AC123" s="288"/>
      <c r="AD123" s="305"/>
      <c r="AE123" s="306"/>
      <c r="AF123" s="306"/>
      <c r="AG123" s="307"/>
      <c r="AH123" s="308"/>
      <c r="AI123" s="308"/>
      <c r="AJ123" s="309"/>
      <c r="AK123" s="310"/>
      <c r="AL123" s="311"/>
      <c r="AM123" s="312"/>
      <c r="AN123" s="313"/>
      <c r="AO123" s="314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12"/>
      <c r="DX123" s="12"/>
      <c r="DY123" s="12"/>
      <c r="DZ123" s="12"/>
      <c r="EA123" s="12"/>
      <c r="EB123" s="12"/>
      <c r="EC123" s="12"/>
      <c r="ED123" s="12"/>
      <c r="EE123" s="12"/>
      <c r="EF123" s="12"/>
      <c r="EG123" s="12"/>
      <c r="EH123" s="12"/>
      <c r="EI123" s="12"/>
      <c r="EJ123" s="12"/>
      <c r="EK123" s="12"/>
      <c r="EL123" s="12"/>
      <c r="EM123" s="12"/>
      <c r="EN123" s="12"/>
      <c r="EO123" s="12"/>
      <c r="EP123" s="12"/>
      <c r="EQ123" s="12"/>
      <c r="ER123" s="12"/>
      <c r="ES123" s="12"/>
      <c r="ET123" s="12"/>
      <c r="EU123" s="12"/>
      <c r="EV123" s="12"/>
      <c r="EW123" s="12"/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</row>
    <row r="124" ht="20.1" customHeight="1">
      <c r="A124" s="13"/>
      <c r="B124" s="8"/>
      <c r="C124" s="288"/>
      <c r="D124" s="288"/>
      <c r="E124" s="288"/>
      <c r="F124" s="289"/>
      <c r="G124" s="290"/>
      <c r="H124" t="s" s="315">
        <v>902</v>
      </c>
      <c r="I124" s="316"/>
      <c r="J124" s="317"/>
      <c r="K124" s="318"/>
      <c r="L124" t="s" s="319">
        <v>896</v>
      </c>
      <c r="M124" s="320"/>
      <c r="N124" s="321">
        <f>COUNTIF($L$4:$L$121,"*-*")</f>
        <v>1</v>
      </c>
      <c r="O124" s="322"/>
      <c r="P124" s="299"/>
      <c r="Q124" s="300"/>
      <c r="R124" s="301"/>
      <c r="S124" s="288"/>
      <c r="T124" s="302"/>
      <c r="U124" s="303"/>
      <c r="V124" s="303"/>
      <c r="W124" s="302"/>
      <c r="X124" s="304"/>
      <c r="Y124" s="304"/>
      <c r="Z124" s="304"/>
      <c r="AA124" s="305"/>
      <c r="AB124" s="305"/>
      <c r="AC124" s="288"/>
      <c r="AD124" s="305"/>
      <c r="AE124" s="306"/>
      <c r="AF124" s="306"/>
      <c r="AG124" s="307"/>
      <c r="AH124" s="308"/>
      <c r="AI124" s="308"/>
      <c r="AJ124" s="309"/>
      <c r="AK124" s="310"/>
      <c r="AL124" s="311"/>
      <c r="AM124" s="312"/>
      <c r="AN124" s="323"/>
      <c r="AO124" s="314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  <c r="EA124" s="12"/>
      <c r="EB124" s="12"/>
      <c r="EC124" s="12"/>
      <c r="ED124" s="12"/>
      <c r="EE124" s="12"/>
      <c r="EF124" s="12"/>
      <c r="EG124" s="12"/>
      <c r="EH124" s="12"/>
      <c r="EI124" s="12"/>
      <c r="EJ124" s="12"/>
      <c r="EK124" s="12"/>
      <c r="EL124" s="12"/>
      <c r="EM124" s="12"/>
      <c r="EN124" s="12"/>
      <c r="EO124" s="12"/>
      <c r="EP124" s="12"/>
      <c r="EQ124" s="12"/>
      <c r="ER124" s="12"/>
      <c r="ES124" s="12"/>
      <c r="ET124" s="12"/>
      <c r="EU124" s="12"/>
      <c r="EV124" s="12"/>
      <c r="EW124" s="12"/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</row>
    <row r="125" ht="16.5" customHeight="1">
      <c r="A125" s="12"/>
      <c r="B125" s="8"/>
      <c r="C125" s="288"/>
      <c r="D125" s="288"/>
      <c r="E125" s="288"/>
      <c r="F125" s="289"/>
      <c r="G125" s="290"/>
      <c r="H125" t="s" s="291">
        <v>903</v>
      </c>
      <c r="I125" s="292"/>
      <c r="J125" s="293"/>
      <c r="K125" s="294"/>
      <c r="L125" s="324"/>
      <c r="M125" s="296"/>
      <c r="N125" s="297">
        <f>SUM(N122:N124)</f>
        <v>103</v>
      </c>
      <c r="O125" s="325"/>
      <c r="P125" s="299"/>
      <c r="Q125" s="300"/>
      <c r="R125" s="301"/>
      <c r="S125" s="288"/>
      <c r="T125" s="302"/>
      <c r="U125" s="303"/>
      <c r="V125" s="303"/>
      <c r="W125" s="302"/>
      <c r="X125" s="326"/>
      <c r="Y125" s="304"/>
      <c r="Z125" s="304"/>
      <c r="AA125" s="304"/>
      <c r="AB125" s="304"/>
      <c r="AC125" s="327"/>
      <c r="AD125" s="304"/>
      <c r="AE125" s="304"/>
      <c r="AF125" s="304"/>
      <c r="AG125" s="307"/>
      <c r="AH125" s="328"/>
      <c r="AI125" s="328"/>
      <c r="AJ125" s="328"/>
      <c r="AK125" s="310"/>
      <c r="AL125" s="311"/>
      <c r="AM125" s="312"/>
      <c r="AN125" s="313"/>
      <c r="AO125" s="314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  <c r="EB125" s="12"/>
      <c r="EC125" s="12"/>
      <c r="ED125" s="12"/>
      <c r="EE125" s="12"/>
      <c r="EF125" s="12"/>
      <c r="EG125" s="12"/>
      <c r="EH125" s="12"/>
      <c r="EI125" s="12"/>
      <c r="EJ125" s="12"/>
      <c r="EK125" s="12"/>
      <c r="EL125" s="12"/>
      <c r="EM125" s="12"/>
      <c r="EN125" s="12"/>
      <c r="EO125" s="12"/>
      <c r="EP125" s="12"/>
      <c r="EQ125" s="12"/>
      <c r="ER125" s="12"/>
      <c r="ES125" s="12"/>
      <c r="ET125" s="12"/>
      <c r="EU125" s="12"/>
      <c r="EV125" s="12"/>
      <c r="EW125" s="12"/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</row>
    <row r="126" ht="13.55" customHeight="1">
      <c r="A126" s="12"/>
      <c r="B126" s="311"/>
      <c r="C126" s="311"/>
      <c r="D126" s="311"/>
      <c r="E126" s="311"/>
      <c r="F126" s="329"/>
      <c r="G126" s="330"/>
      <c r="H126" t="s" s="331">
        <v>904</v>
      </c>
      <c r="I126" s="332"/>
      <c r="J126" s="332"/>
      <c r="K126" s="332"/>
      <c r="L126" s="333">
        <f>COUNTIF($K$4:$K$121,"=M")</f>
        <v>76</v>
      </c>
      <c r="M126" s="332"/>
      <c r="N126" s="332"/>
      <c r="O126" s="334"/>
      <c r="P126" s="332"/>
      <c r="Q126" s="314"/>
      <c r="R126" s="12"/>
      <c r="S126" s="311"/>
      <c r="T126" s="311"/>
      <c r="U126" s="311"/>
      <c r="V126" s="311"/>
      <c r="W126" s="311"/>
      <c r="X126" s="12"/>
      <c r="Y126" s="12"/>
      <c r="Z126" s="12"/>
      <c r="AA126" s="12"/>
      <c r="AB126" s="12"/>
      <c r="AC126" s="311"/>
      <c r="AD126" s="12"/>
      <c r="AE126" s="12"/>
      <c r="AF126" s="12"/>
      <c r="AG126" s="12"/>
      <c r="AH126" s="311"/>
      <c r="AI126" s="311"/>
      <c r="AJ126" s="311"/>
      <c r="AK126" s="310"/>
      <c r="AL126" s="311"/>
      <c r="AM126" s="312"/>
      <c r="AN126" s="332"/>
      <c r="AO126" s="314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DZ126" s="12"/>
      <c r="EA126" s="12"/>
      <c r="EB126" s="12"/>
      <c r="EC126" s="12"/>
      <c r="ED126" s="12"/>
      <c r="EE126" s="12"/>
      <c r="EF126" s="12"/>
      <c r="EG126" s="12"/>
      <c r="EH126" s="12"/>
      <c r="EI126" s="12"/>
      <c r="EJ126" s="12"/>
      <c r="EK126" s="12"/>
      <c r="EL126" s="12"/>
      <c r="EM126" s="12"/>
      <c r="EN126" s="12"/>
      <c r="EO126" s="12"/>
      <c r="EP126" s="12"/>
      <c r="EQ126" s="12"/>
      <c r="ER126" s="12"/>
      <c r="ES126" s="12"/>
      <c r="ET126" s="12"/>
      <c r="EU126" s="12"/>
      <c r="EV126" s="12"/>
      <c r="EW126" s="12"/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</row>
    <row r="127" ht="15" customHeight="1">
      <c r="A127" s="13"/>
      <c r="B127" s="311"/>
      <c r="C127" s="311"/>
      <c r="D127" s="311"/>
      <c r="E127" s="311"/>
      <c r="F127" s="329"/>
      <c r="G127" s="330"/>
      <c r="H127" t="s" s="331">
        <v>905</v>
      </c>
      <c r="I127" s="332"/>
      <c r="J127" s="332"/>
      <c r="K127" s="332"/>
      <c r="L127" s="333">
        <f>COUNTIF($K$4:$K$121,"HÖ")</f>
        <v>22</v>
      </c>
      <c r="M127" s="332"/>
      <c r="N127" s="332"/>
      <c r="O127" s="334"/>
      <c r="P127" s="332"/>
      <c r="Q127" s="314"/>
      <c r="R127" s="12"/>
      <c r="S127" s="311"/>
      <c r="T127" s="311"/>
      <c r="U127" s="311"/>
      <c r="V127" s="311"/>
      <c r="W127" s="311"/>
      <c r="X127" s="12"/>
      <c r="Y127" s="12"/>
      <c r="Z127" s="12"/>
      <c r="AA127" s="12"/>
      <c r="AB127" s="12"/>
      <c r="AC127" s="311"/>
      <c r="AD127" s="12"/>
      <c r="AE127" s="12"/>
      <c r="AF127" s="12"/>
      <c r="AG127" s="12"/>
      <c r="AH127" s="311"/>
      <c r="AI127" s="311"/>
      <c r="AJ127" s="311"/>
      <c r="AK127" s="310"/>
      <c r="AL127" s="311"/>
      <c r="AM127" s="312"/>
      <c r="AN127" s="332"/>
      <c r="AO127" s="314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12"/>
      <c r="DU127" s="12"/>
      <c r="DV127" s="12"/>
      <c r="DW127" s="12"/>
      <c r="DX127" s="12"/>
      <c r="DY127" s="12"/>
      <c r="DZ127" s="12"/>
      <c r="EA127" s="12"/>
      <c r="EB127" s="12"/>
      <c r="EC127" s="12"/>
      <c r="ED127" s="12"/>
      <c r="EE127" s="12"/>
      <c r="EF127" s="12"/>
      <c r="EG127" s="12"/>
      <c r="EH127" s="12"/>
      <c r="EI127" s="12"/>
      <c r="EJ127" s="12"/>
      <c r="EK127" s="12"/>
      <c r="EL127" s="12"/>
      <c r="EM127" s="12"/>
      <c r="EN127" s="12"/>
      <c r="EO127" s="12"/>
      <c r="EP127" s="12"/>
      <c r="EQ127" s="12"/>
      <c r="ER127" s="12"/>
      <c r="ES127" s="12"/>
      <c r="ET127" s="12"/>
      <c r="EU127" s="12"/>
      <c r="EV127" s="12"/>
      <c r="EW127" s="12"/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</row>
    <row r="128" ht="15" customHeight="1">
      <c r="A128" s="13"/>
      <c r="B128" s="311"/>
      <c r="C128" s="311"/>
      <c r="D128" s="311"/>
      <c r="E128" s="311"/>
      <c r="F128" s="329"/>
      <c r="G128" s="330"/>
      <c r="H128" t="s" s="331">
        <v>906</v>
      </c>
      <c r="I128" s="332"/>
      <c r="J128" s="332"/>
      <c r="K128" s="332"/>
      <c r="L128" s="333">
        <f>COUNTIF($K$4:$K$121,"BCS")</f>
        <v>3</v>
      </c>
      <c r="M128" s="332"/>
      <c r="N128" s="332"/>
      <c r="O128" s="334"/>
      <c r="P128" s="332"/>
      <c r="Q128" s="314"/>
      <c r="R128" s="12"/>
      <c r="S128" s="311"/>
      <c r="T128" s="311"/>
      <c r="U128" s="311"/>
      <c r="V128" s="311"/>
      <c r="W128" s="311"/>
      <c r="X128" s="12"/>
      <c r="Y128" s="12"/>
      <c r="Z128" s="12"/>
      <c r="AA128" s="12"/>
      <c r="AB128" s="12"/>
      <c r="AC128" s="311"/>
      <c r="AD128" s="12"/>
      <c r="AE128" s="12"/>
      <c r="AF128" s="12"/>
      <c r="AG128" s="12"/>
      <c r="AH128" s="311"/>
      <c r="AI128" s="311"/>
      <c r="AJ128" s="311"/>
      <c r="AK128" s="310"/>
      <c r="AL128" s="311"/>
      <c r="AM128" s="312"/>
      <c r="AN128" s="332"/>
      <c r="AO128" s="314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  <c r="DZ128" s="12"/>
      <c r="EA128" s="12"/>
      <c r="EB128" s="12"/>
      <c r="EC128" s="12"/>
      <c r="ED128" s="12"/>
      <c r="EE128" s="12"/>
      <c r="EF128" s="12"/>
      <c r="EG128" s="12"/>
      <c r="EH128" s="12"/>
      <c r="EI128" s="12"/>
      <c r="EJ128" s="12"/>
      <c r="EK128" s="12"/>
      <c r="EL128" s="12"/>
      <c r="EM128" s="12"/>
      <c r="EN128" s="12"/>
      <c r="EO128" s="12"/>
      <c r="EP128" s="12"/>
      <c r="EQ128" s="12"/>
      <c r="ER128" s="12"/>
      <c r="ES128" s="12"/>
      <c r="ET128" s="12"/>
      <c r="EU128" s="12"/>
      <c r="EV128" s="12"/>
      <c r="EW128" s="12"/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</row>
    <row r="129" ht="15" customHeight="1">
      <c r="A129" s="13"/>
      <c r="B129" s="311"/>
      <c r="C129" s="311"/>
      <c r="D129" s="311"/>
      <c r="E129" s="311"/>
      <c r="F129" s="329"/>
      <c r="G129" s="330"/>
      <c r="H129" t="s" s="331">
        <v>907</v>
      </c>
      <c r="I129" s="332"/>
      <c r="J129" s="332"/>
      <c r="K129" s="332"/>
      <c r="L129" s="333">
        <f>COUNTIF($K$4:$K$121,"KUTR")</f>
        <v>1</v>
      </c>
      <c r="M129" s="332"/>
      <c r="N129" s="332"/>
      <c r="O129" s="334"/>
      <c r="P129" s="332"/>
      <c r="Q129" s="314"/>
      <c r="R129" s="12"/>
      <c r="S129" s="311"/>
      <c r="T129" s="311"/>
      <c r="U129" s="311"/>
      <c r="V129" s="311"/>
      <c r="W129" s="311"/>
      <c r="X129" s="12"/>
      <c r="Y129" s="12"/>
      <c r="Z129" s="12"/>
      <c r="AA129" s="12"/>
      <c r="AB129" s="12"/>
      <c r="AC129" s="311"/>
      <c r="AD129" s="12"/>
      <c r="AE129" s="12"/>
      <c r="AF129" s="12"/>
      <c r="AG129" s="12"/>
      <c r="AH129" s="311"/>
      <c r="AI129" s="311"/>
      <c r="AJ129" s="311"/>
      <c r="AK129" s="310"/>
      <c r="AL129" s="311"/>
      <c r="AM129" s="312"/>
      <c r="AN129" s="332"/>
      <c r="AO129" s="314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  <c r="DZ129" s="12"/>
      <c r="EA129" s="12"/>
      <c r="EB129" s="12"/>
      <c r="EC129" s="12"/>
      <c r="ED129" s="12"/>
      <c r="EE129" s="12"/>
      <c r="EF129" s="12"/>
      <c r="EG129" s="12"/>
      <c r="EH129" s="12"/>
      <c r="EI129" s="12"/>
      <c r="EJ129" s="12"/>
      <c r="EK129" s="12"/>
      <c r="EL129" s="12"/>
      <c r="EM129" s="12"/>
      <c r="EN129" s="12"/>
      <c r="EO129" s="12"/>
      <c r="EP129" s="12"/>
      <c r="EQ129" s="12"/>
      <c r="ER129" s="12"/>
      <c r="ES129" s="12"/>
      <c r="ET129" s="12"/>
      <c r="EU129" s="12"/>
      <c r="EV129" s="12"/>
      <c r="EW129" s="12"/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</row>
    <row r="130" ht="13.55" customHeight="1">
      <c r="A130" s="12"/>
      <c r="B130" s="311"/>
      <c r="C130" s="311"/>
      <c r="D130" s="311"/>
      <c r="E130" s="311"/>
      <c r="F130" s="329"/>
      <c r="G130" s="330"/>
      <c r="H130" t="s" s="331">
        <v>908</v>
      </c>
      <c r="I130" s="332"/>
      <c r="J130" s="332"/>
      <c r="K130" s="332"/>
      <c r="L130" s="335">
        <f>SUM(L126:L129)</f>
        <v>102</v>
      </c>
      <c r="M130" s="332"/>
      <c r="N130" t="s" s="336">
        <v>909</v>
      </c>
      <c r="O130" s="337"/>
      <c r="P130" s="338">
        <f>SUM(P4:P121)</f>
        <v>55</v>
      </c>
      <c r="Q130" s="314"/>
      <c r="R130" s="12"/>
      <c r="S130" s="311"/>
      <c r="T130" s="311"/>
      <c r="U130" s="311"/>
      <c r="V130" s="311"/>
      <c r="W130" s="311"/>
      <c r="X130" s="12"/>
      <c r="Y130" s="12"/>
      <c r="Z130" s="12"/>
      <c r="AA130" s="12"/>
      <c r="AB130" s="12"/>
      <c r="AC130" s="311"/>
      <c r="AD130" s="12"/>
      <c r="AE130" s="12"/>
      <c r="AF130" s="12"/>
      <c r="AG130" s="12"/>
      <c r="AH130" s="311"/>
      <c r="AI130" s="311"/>
      <c r="AJ130" s="311"/>
      <c r="AK130" s="12"/>
      <c r="AL130" s="311"/>
      <c r="AM130" s="312"/>
      <c r="AN130" s="339"/>
      <c r="AO130" s="314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  <c r="DZ130" s="12"/>
      <c r="EA130" s="12"/>
      <c r="EB130" s="12"/>
      <c r="EC130" s="12"/>
      <c r="ED130" s="12"/>
      <c r="EE130" s="12"/>
      <c r="EF130" s="12"/>
      <c r="EG130" s="12"/>
      <c r="EH130" s="12"/>
      <c r="EI130" s="12"/>
      <c r="EJ130" s="12"/>
      <c r="EK130" s="12"/>
      <c r="EL130" s="12"/>
      <c r="EM130" s="12"/>
      <c r="EN130" s="12"/>
      <c r="EO130" s="12"/>
      <c r="EP130" s="12"/>
      <c r="EQ130" s="12"/>
      <c r="ER130" s="12"/>
      <c r="ES130" s="12"/>
      <c r="ET130" s="12"/>
      <c r="EU130" s="12"/>
      <c r="EV130" s="12"/>
      <c r="EW130" s="12"/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</row>
    <row r="131" ht="20.1" customHeight="1">
      <c r="A131" s="12"/>
      <c r="B131" s="311"/>
      <c r="C131" s="311"/>
      <c r="D131" s="311"/>
      <c r="E131" s="311"/>
      <c r="F131" s="329"/>
      <c r="G131" s="330"/>
      <c r="H131" s="332"/>
      <c r="I131" s="332"/>
      <c r="J131" s="332"/>
      <c r="K131" s="332"/>
      <c r="L131" s="340"/>
      <c r="M131" s="332"/>
      <c r="N131" s="339"/>
      <c r="O131" s="337"/>
      <c r="P131" s="332"/>
      <c r="Q131" s="314"/>
      <c r="R131" s="12"/>
      <c r="S131" s="311"/>
      <c r="T131" s="311"/>
      <c r="U131" s="311"/>
      <c r="V131" s="311"/>
      <c r="W131" s="311"/>
      <c r="X131" s="12"/>
      <c r="Y131" s="12"/>
      <c r="Z131" s="12"/>
      <c r="AA131" s="12"/>
      <c r="AB131" s="12"/>
      <c r="AC131" s="311"/>
      <c r="AD131" s="12"/>
      <c r="AE131" s="12"/>
      <c r="AF131" s="12"/>
      <c r="AG131" s="12"/>
      <c r="AH131" s="311"/>
      <c r="AI131" s="311"/>
      <c r="AJ131" s="311"/>
      <c r="AK131" s="12"/>
      <c r="AL131" s="311"/>
      <c r="AM131" s="312"/>
      <c r="AN131" s="339"/>
      <c r="AO131" s="314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</row>
    <row r="132" ht="13.55" customHeight="1">
      <c r="A132" s="12"/>
      <c r="B132" s="311"/>
      <c r="C132" s="311"/>
      <c r="D132" s="311"/>
      <c r="E132" s="311"/>
      <c r="F132" s="311"/>
      <c r="G132" s="311"/>
      <c r="H132" s="341"/>
      <c r="I132" s="341"/>
      <c r="J132" s="341"/>
      <c r="K132" s="341"/>
      <c r="L132" s="342"/>
      <c r="M132" s="341"/>
      <c r="N132" s="342"/>
      <c r="O132" s="343"/>
      <c r="P132" s="341"/>
      <c r="Q132" s="12"/>
      <c r="R132" s="12"/>
      <c r="S132" s="311"/>
      <c r="T132" s="311"/>
      <c r="U132" s="311"/>
      <c r="V132" s="311"/>
      <c r="W132" s="311"/>
      <c r="X132" s="12"/>
      <c r="Y132" s="12"/>
      <c r="Z132" s="12"/>
      <c r="AA132" s="12"/>
      <c r="AB132" s="12"/>
      <c r="AC132" s="311"/>
      <c r="AD132" s="12"/>
      <c r="AE132" s="12"/>
      <c r="AF132" s="12"/>
      <c r="AG132" s="12"/>
      <c r="AH132" s="311"/>
      <c r="AI132" s="311"/>
      <c r="AJ132" s="311"/>
      <c r="AK132" s="12"/>
      <c r="AL132" s="311"/>
      <c r="AM132" s="12"/>
      <c r="AN132" s="34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</row>
    <row r="133" ht="13.55" customHeight="1">
      <c r="A133" s="12"/>
      <c r="B133" s="311"/>
      <c r="C133" s="311"/>
      <c r="D133" s="311"/>
      <c r="E133" s="311"/>
      <c r="F133" s="329"/>
      <c r="G133" s="330"/>
      <c r="H133" t="s" s="344">
        <v>910</v>
      </c>
      <c r="I133" s="345"/>
      <c r="J133" s="345"/>
      <c r="K133" s="345"/>
      <c r="L133" s="346">
        <f>COUNTIF($J$4:$J$121,"=Hofer")</f>
        <v>52</v>
      </c>
      <c r="M133" s="345"/>
      <c r="N133" s="345"/>
      <c r="O133" s="347"/>
      <c r="P133" s="348"/>
      <c r="Q133" s="314"/>
      <c r="R133" s="12"/>
      <c r="S133" s="311"/>
      <c r="T133" s="311"/>
      <c r="U133" s="311"/>
      <c r="V133" s="311"/>
      <c r="W133" s="311"/>
      <c r="X133" s="12"/>
      <c r="Y133" s="12"/>
      <c r="Z133" s="12"/>
      <c r="AA133" s="12"/>
      <c r="AB133" s="12"/>
      <c r="AC133" s="311"/>
      <c r="AD133" s="12"/>
      <c r="AE133" s="12"/>
      <c r="AF133" s="12"/>
      <c r="AG133" s="12"/>
      <c r="AH133" s="311"/>
      <c r="AI133" s="311"/>
      <c r="AJ133" s="311"/>
      <c r="AK133" s="12"/>
      <c r="AL133" s="311"/>
      <c r="AM133" s="312"/>
      <c r="AN133" s="345"/>
      <c r="AO133" s="314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  <c r="DT133" s="12"/>
      <c r="DU133" s="12"/>
      <c r="DV133" s="12"/>
      <c r="DW133" s="12"/>
      <c r="DX133" s="12"/>
      <c r="DY133" s="12"/>
      <c r="DZ133" s="12"/>
      <c r="EA133" s="12"/>
      <c r="EB133" s="12"/>
      <c r="EC133" s="12"/>
      <c r="ED133" s="12"/>
      <c r="EE133" s="12"/>
      <c r="EF133" s="12"/>
      <c r="EG133" s="12"/>
      <c r="EH133" s="12"/>
      <c r="EI133" s="12"/>
      <c r="EJ133" s="12"/>
      <c r="EK133" s="12"/>
      <c r="EL133" s="12"/>
      <c r="EM133" s="12"/>
      <c r="EN133" s="12"/>
      <c r="EO133" s="12"/>
      <c r="EP133" s="12"/>
      <c r="EQ133" s="12"/>
      <c r="ER133" s="12"/>
      <c r="ES133" s="12"/>
      <c r="ET133" s="12"/>
      <c r="EU133" s="12"/>
      <c r="EV133" s="12"/>
      <c r="EW133" s="12"/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</row>
    <row r="134" ht="13.55" customHeight="1">
      <c r="A134" s="12"/>
      <c r="B134" s="311"/>
      <c r="C134" s="311"/>
      <c r="D134" s="311"/>
      <c r="E134" s="311"/>
      <c r="F134" s="329"/>
      <c r="G134" s="330"/>
      <c r="H134" t="s" s="344">
        <v>911</v>
      </c>
      <c r="I134" s="345"/>
      <c r="J134" s="345"/>
      <c r="K134" s="345"/>
      <c r="L134" s="346">
        <f>COUNTIF($J$4:$J$121,"=Rieder")</f>
        <v>33</v>
      </c>
      <c r="M134" s="345"/>
      <c r="N134" s="345"/>
      <c r="O134" s="347"/>
      <c r="P134" s="348"/>
      <c r="Q134" s="314"/>
      <c r="R134" s="12"/>
      <c r="S134" s="311"/>
      <c r="T134" s="311"/>
      <c r="U134" s="311"/>
      <c r="V134" s="311"/>
      <c r="W134" s="311"/>
      <c r="X134" s="12"/>
      <c r="Y134" s="12"/>
      <c r="Z134" s="12"/>
      <c r="AA134" s="12"/>
      <c r="AB134" s="12"/>
      <c r="AC134" s="311"/>
      <c r="AD134" s="12"/>
      <c r="AE134" s="12"/>
      <c r="AF134" s="12"/>
      <c r="AG134" s="12"/>
      <c r="AH134" s="311"/>
      <c r="AI134" s="311"/>
      <c r="AJ134" s="311"/>
      <c r="AK134" s="12"/>
      <c r="AL134" s="311"/>
      <c r="AM134" s="312"/>
      <c r="AN134" s="345"/>
      <c r="AO134" s="314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</row>
    <row r="135" ht="13.55" customHeight="1">
      <c r="A135" s="12"/>
      <c r="B135" s="311"/>
      <c r="C135" s="311"/>
      <c r="D135" s="311"/>
      <c r="E135" s="311"/>
      <c r="F135" s="329"/>
      <c r="G135" s="330"/>
      <c r="H135" t="s" s="344">
        <v>912</v>
      </c>
      <c r="I135" s="345"/>
      <c r="J135" s="345"/>
      <c r="K135" s="345"/>
      <c r="L135" s="346">
        <f>COUNTIF($J$4:$J$121,"=Höflinger R.")</f>
        <v>5</v>
      </c>
      <c r="M135" s="345"/>
      <c r="N135" s="345"/>
      <c r="O135" s="347"/>
      <c r="P135" s="348"/>
      <c r="Q135" s="314"/>
      <c r="R135" s="12"/>
      <c r="S135" s="311"/>
      <c r="T135" s="311"/>
      <c r="U135" s="311"/>
      <c r="V135" s="311"/>
      <c r="W135" s="311"/>
      <c r="X135" s="12"/>
      <c r="Y135" s="12"/>
      <c r="Z135" s="12"/>
      <c r="AA135" s="12"/>
      <c r="AB135" s="12"/>
      <c r="AC135" s="311"/>
      <c r="AD135" s="12"/>
      <c r="AE135" s="12"/>
      <c r="AF135" s="12"/>
      <c r="AG135" s="12"/>
      <c r="AH135" s="311"/>
      <c r="AI135" s="311"/>
      <c r="AJ135" s="311"/>
      <c r="AK135" s="12"/>
      <c r="AL135" s="311"/>
      <c r="AM135" s="312"/>
      <c r="AN135" s="345"/>
      <c r="AO135" s="314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</row>
    <row r="136" ht="13.55" customHeight="1">
      <c r="A136" s="12"/>
      <c r="B136" s="311"/>
      <c r="C136" s="311"/>
      <c r="D136" s="311"/>
      <c r="E136" s="311"/>
      <c r="F136" s="329"/>
      <c r="G136" s="330"/>
      <c r="H136" t="s" s="344">
        <v>913</v>
      </c>
      <c r="I136" s="345"/>
      <c r="J136" s="345"/>
      <c r="K136" s="345"/>
      <c r="L136" s="346">
        <f>COUNTIF($J$4:$J$121,"=Staudacher")</f>
        <v>8</v>
      </c>
      <c r="M136" s="345"/>
      <c r="N136" s="345"/>
      <c r="O136" s="347"/>
      <c r="P136" s="348"/>
      <c r="Q136" s="314"/>
      <c r="R136" s="12"/>
      <c r="S136" s="311"/>
      <c r="T136" s="311"/>
      <c r="U136" s="311"/>
      <c r="V136" s="311"/>
      <c r="W136" s="311"/>
      <c r="X136" s="12"/>
      <c r="Y136" s="12"/>
      <c r="Z136" s="12"/>
      <c r="AA136" s="12"/>
      <c r="AB136" s="12"/>
      <c r="AC136" s="311"/>
      <c r="AD136" s="12"/>
      <c r="AE136" s="12"/>
      <c r="AF136" s="12"/>
      <c r="AG136" s="12"/>
      <c r="AH136" s="311"/>
      <c r="AI136" s="311"/>
      <c r="AJ136" s="311"/>
      <c r="AK136" s="12"/>
      <c r="AL136" s="311"/>
      <c r="AM136" s="312"/>
      <c r="AN136" s="345"/>
      <c r="AO136" s="314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  <c r="DZ136" s="12"/>
      <c r="EA136" s="12"/>
      <c r="EB136" s="12"/>
      <c r="EC136" s="12"/>
      <c r="ED136" s="12"/>
      <c r="EE136" s="12"/>
      <c r="EF136" s="12"/>
      <c r="EG136" s="12"/>
      <c r="EH136" s="12"/>
      <c r="EI136" s="12"/>
      <c r="EJ136" s="12"/>
      <c r="EK136" s="12"/>
      <c r="EL136" s="12"/>
      <c r="EM136" s="12"/>
      <c r="EN136" s="12"/>
      <c r="EO136" s="12"/>
      <c r="EP136" s="12"/>
      <c r="EQ136" s="12"/>
      <c r="ER136" s="12"/>
      <c r="ES136" s="12"/>
      <c r="ET136" s="12"/>
      <c r="EU136" s="12"/>
      <c r="EV136" s="12"/>
      <c r="EW136" s="12"/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</row>
    <row r="137" ht="13.55" customHeight="1">
      <c r="A137" s="12"/>
      <c r="B137" s="311"/>
      <c r="C137" s="311"/>
      <c r="D137" s="311"/>
      <c r="E137" s="311"/>
      <c r="F137" s="329"/>
      <c r="G137" s="330"/>
      <c r="H137" t="s" s="344">
        <v>914</v>
      </c>
      <c r="I137" s="345"/>
      <c r="J137" s="345"/>
      <c r="K137" s="345"/>
      <c r="L137" s="346">
        <f>COUNTIF($J$4:$J$121,"=Schermann")</f>
        <v>4</v>
      </c>
      <c r="M137" s="345"/>
      <c r="N137" s="345"/>
      <c r="O137" s="347"/>
      <c r="P137" s="348"/>
      <c r="Q137" s="314"/>
      <c r="R137" s="12"/>
      <c r="S137" s="311"/>
      <c r="T137" s="311"/>
      <c r="U137" s="311"/>
      <c r="V137" s="311"/>
      <c r="W137" s="311"/>
      <c r="X137" s="12"/>
      <c r="Y137" s="12"/>
      <c r="Z137" s="12"/>
      <c r="AA137" s="12"/>
      <c r="AB137" s="12"/>
      <c r="AC137" s="311"/>
      <c r="AD137" s="12"/>
      <c r="AE137" s="12"/>
      <c r="AF137" s="12"/>
      <c r="AG137" s="12"/>
      <c r="AH137" s="311"/>
      <c r="AI137" s="311"/>
      <c r="AJ137" s="311"/>
      <c r="AK137" s="12"/>
      <c r="AL137" s="311"/>
      <c r="AM137" s="312"/>
      <c r="AN137" s="345"/>
      <c r="AO137" s="314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</row>
    <row r="138" ht="13.55" customHeight="1">
      <c r="A138" s="12"/>
      <c r="B138" s="311"/>
      <c r="C138" s="311"/>
      <c r="D138" s="311"/>
      <c r="E138" s="311"/>
      <c r="F138" s="329"/>
      <c r="G138" s="330"/>
      <c r="H138" t="s" s="344">
        <v>915</v>
      </c>
      <c r="I138" s="345"/>
      <c r="J138" s="345"/>
      <c r="K138" s="345"/>
      <c r="L138" s="349">
        <f>SUBTOTAL(9,L133:L137)</f>
        <v>102</v>
      </c>
      <c r="M138" s="345"/>
      <c r="N138" s="345"/>
      <c r="O138" s="347"/>
      <c r="P138" s="348"/>
      <c r="Q138" s="314"/>
      <c r="R138" s="12"/>
      <c r="S138" s="311"/>
      <c r="T138" s="311"/>
      <c r="U138" s="311"/>
      <c r="V138" s="311"/>
      <c r="W138" s="311"/>
      <c r="X138" s="12"/>
      <c r="Y138" s="12"/>
      <c r="Z138" s="12"/>
      <c r="AA138" s="12"/>
      <c r="AB138" s="12"/>
      <c r="AC138" s="311"/>
      <c r="AD138" s="12"/>
      <c r="AE138" s="12"/>
      <c r="AF138" s="12"/>
      <c r="AG138" s="12"/>
      <c r="AH138" s="311"/>
      <c r="AI138" s="311"/>
      <c r="AJ138" s="311"/>
      <c r="AK138" s="12"/>
      <c r="AL138" s="311"/>
      <c r="AM138" s="312"/>
      <c r="AN138" s="345"/>
      <c r="AO138" s="314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  <c r="DW138" s="12"/>
      <c r="DX138" s="12"/>
      <c r="DY138" s="12"/>
      <c r="DZ138" s="12"/>
      <c r="EA138" s="12"/>
      <c r="EB138" s="12"/>
      <c r="EC138" s="12"/>
      <c r="ED138" s="12"/>
      <c r="EE138" s="12"/>
      <c r="EF138" s="12"/>
      <c r="EG138" s="12"/>
      <c r="EH138" s="12"/>
      <c r="EI138" s="12"/>
      <c r="EJ138" s="12"/>
      <c r="EK138" s="12"/>
      <c r="EL138" s="12"/>
      <c r="EM138" s="12"/>
      <c r="EN138" s="12"/>
      <c r="EO138" s="12"/>
      <c r="EP138" s="12"/>
      <c r="EQ138" s="12"/>
      <c r="ER138" s="12"/>
      <c r="ES138" s="12"/>
      <c r="ET138" s="12"/>
      <c r="EU138" s="12"/>
      <c r="EV138" s="12"/>
      <c r="EW138" s="12"/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</row>
    <row r="139" ht="13.55" customHeight="1">
      <c r="A139" s="12"/>
      <c r="B139" s="311"/>
      <c r="C139" s="311"/>
      <c r="D139" s="311"/>
      <c r="E139" s="311"/>
      <c r="F139" s="311"/>
      <c r="G139" s="311"/>
      <c r="H139" s="341"/>
      <c r="I139" s="341"/>
      <c r="J139" s="341"/>
      <c r="K139" s="341"/>
      <c r="L139" s="350"/>
      <c r="M139" s="341"/>
      <c r="N139" s="342"/>
      <c r="O139" s="341"/>
      <c r="P139" s="351"/>
      <c r="Q139" s="12"/>
      <c r="R139" s="12"/>
      <c r="S139" s="311"/>
      <c r="T139" s="311"/>
      <c r="U139" s="311"/>
      <c r="V139" s="311"/>
      <c r="W139" s="311"/>
      <c r="X139" s="12"/>
      <c r="Y139" s="12"/>
      <c r="Z139" s="12"/>
      <c r="AA139" s="12"/>
      <c r="AB139" s="12"/>
      <c r="AC139" s="311"/>
      <c r="AD139" s="12"/>
      <c r="AE139" s="12"/>
      <c r="AF139" s="12"/>
      <c r="AG139" s="12"/>
      <c r="AH139" s="311"/>
      <c r="AI139" s="311"/>
      <c r="AJ139" s="311"/>
      <c r="AK139" s="12"/>
      <c r="AL139" s="311"/>
      <c r="AM139" s="12"/>
      <c r="AN139" s="34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</row>
    <row r="140" ht="13.55" customHeight="1">
      <c r="A140" s="12"/>
      <c r="B140" s="311"/>
      <c r="C140" s="311"/>
      <c r="D140" s="311"/>
      <c r="E140" s="311"/>
      <c r="F140" s="329"/>
      <c r="G140" s="330"/>
      <c r="H140" t="s" s="352">
        <v>916</v>
      </c>
      <c r="I140" s="353"/>
      <c r="J140" s="353"/>
      <c r="K140" s="353"/>
      <c r="L140" s="354">
        <f>COUNTIF($H$4:$H$121,"=GC")</f>
        <v>41</v>
      </c>
      <c r="M140" s="353"/>
      <c r="N140" s="353"/>
      <c r="O140" s="353"/>
      <c r="P140" s="355"/>
      <c r="Q140" s="314"/>
      <c r="R140" s="12"/>
      <c r="S140" s="311"/>
      <c r="T140" s="311"/>
      <c r="U140" s="311"/>
      <c r="V140" s="311"/>
      <c r="W140" s="311"/>
      <c r="X140" s="12"/>
      <c r="Y140" s="12"/>
      <c r="Z140" s="12"/>
      <c r="AA140" s="12"/>
      <c r="AB140" s="12"/>
      <c r="AC140" s="311"/>
      <c r="AD140" s="12"/>
      <c r="AE140" s="12"/>
      <c r="AF140" s="12"/>
      <c r="AG140" s="12"/>
      <c r="AH140" s="311"/>
      <c r="AI140" s="311"/>
      <c r="AJ140" s="311"/>
      <c r="AK140" s="12"/>
      <c r="AL140" s="311"/>
      <c r="AM140" s="312"/>
      <c r="AN140" s="353"/>
      <c r="AO140" s="314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  <c r="DZ140" s="12"/>
      <c r="EA140" s="12"/>
      <c r="EB140" s="12"/>
      <c r="EC140" s="12"/>
      <c r="ED140" s="12"/>
      <c r="EE140" s="12"/>
      <c r="EF140" s="12"/>
      <c r="EG140" s="12"/>
      <c r="EH140" s="12"/>
      <c r="EI140" s="12"/>
      <c r="EJ140" s="12"/>
      <c r="EK140" s="12"/>
      <c r="EL140" s="12"/>
      <c r="EM140" s="12"/>
      <c r="EN140" s="12"/>
      <c r="EO140" s="12"/>
      <c r="EP140" s="12"/>
      <c r="EQ140" s="12"/>
      <c r="ER140" s="12"/>
      <c r="ES140" s="12"/>
      <c r="ET140" s="12"/>
      <c r="EU140" s="12"/>
      <c r="EV140" s="12"/>
      <c r="EW140" s="12"/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</row>
    <row r="141" ht="13.55" customHeight="1">
      <c r="A141" s="12"/>
      <c r="B141" s="311"/>
      <c r="C141" s="311"/>
      <c r="D141" s="311"/>
      <c r="E141" s="311"/>
      <c r="F141" s="329"/>
      <c r="G141" s="330"/>
      <c r="H141" t="s" s="352">
        <v>917</v>
      </c>
      <c r="I141" s="353"/>
      <c r="J141" s="353"/>
      <c r="K141" s="353"/>
      <c r="L141" s="354">
        <f>COUNTIF($H$4:$H$121,"=MM")</f>
        <v>2</v>
      </c>
      <c r="M141" s="353"/>
      <c r="N141" s="353"/>
      <c r="O141" s="353"/>
      <c r="P141" s="355"/>
      <c r="Q141" s="314"/>
      <c r="R141" s="12"/>
      <c r="S141" s="311"/>
      <c r="T141" s="311"/>
      <c r="U141" s="311"/>
      <c r="V141" s="311"/>
      <c r="W141" s="311"/>
      <c r="X141" s="12"/>
      <c r="Y141" s="12"/>
      <c r="Z141" s="12"/>
      <c r="AA141" s="12"/>
      <c r="AB141" s="12"/>
      <c r="AC141" s="311"/>
      <c r="AD141" s="12"/>
      <c r="AE141" s="12"/>
      <c r="AF141" s="12"/>
      <c r="AG141" s="12"/>
      <c r="AH141" s="311"/>
      <c r="AI141" s="311"/>
      <c r="AJ141" s="311"/>
      <c r="AK141" s="12"/>
      <c r="AL141" s="311"/>
      <c r="AM141" s="312"/>
      <c r="AN141" s="353"/>
      <c r="AO141" s="314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  <c r="EF141" s="12"/>
      <c r="EG141" s="12"/>
      <c r="EH141" s="12"/>
      <c r="EI141" s="12"/>
      <c r="EJ141" s="12"/>
      <c r="EK141" s="12"/>
      <c r="EL141" s="12"/>
      <c r="EM141" s="12"/>
      <c r="EN141" s="12"/>
      <c r="EO141" s="12"/>
      <c r="EP141" s="12"/>
      <c r="EQ141" s="12"/>
      <c r="ER141" s="12"/>
      <c r="ES141" s="12"/>
      <c r="ET141" s="12"/>
      <c r="EU141" s="12"/>
      <c r="EV141" s="12"/>
      <c r="EW141" s="12"/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</row>
    <row r="142" ht="13.55" customHeight="1">
      <c r="A142" s="12"/>
      <c r="B142" s="311"/>
      <c r="C142" s="311"/>
      <c r="D142" s="311"/>
      <c r="E142" s="311"/>
      <c r="F142" s="329"/>
      <c r="G142" s="330"/>
      <c r="H142" t="s" s="352">
        <v>906</v>
      </c>
      <c r="I142" s="353"/>
      <c r="J142" s="353"/>
      <c r="K142" s="353"/>
      <c r="L142" s="354">
        <f>COUNTIF($H$4:$H$121,"=BCS")</f>
        <v>3</v>
      </c>
      <c r="M142" s="353"/>
      <c r="N142" s="353"/>
      <c r="O142" s="353"/>
      <c r="P142" s="355"/>
      <c r="Q142" s="314"/>
      <c r="R142" s="12"/>
      <c r="S142" s="311"/>
      <c r="T142" s="311"/>
      <c r="U142" s="311"/>
      <c r="V142" s="311"/>
      <c r="W142" s="311"/>
      <c r="X142" s="12"/>
      <c r="Y142" s="12"/>
      <c r="Z142" s="12"/>
      <c r="AA142" s="12"/>
      <c r="AB142" s="12"/>
      <c r="AC142" s="311"/>
      <c r="AD142" s="12"/>
      <c r="AE142" s="12"/>
      <c r="AF142" s="12"/>
      <c r="AG142" s="12"/>
      <c r="AH142" s="311"/>
      <c r="AI142" s="311"/>
      <c r="AJ142" s="311"/>
      <c r="AK142" s="12"/>
      <c r="AL142" s="311"/>
      <c r="AM142" s="312"/>
      <c r="AN142" s="353"/>
      <c r="AO142" s="314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  <c r="DZ142" s="12"/>
      <c r="EA142" s="12"/>
      <c r="EB142" s="12"/>
      <c r="EC142" s="12"/>
      <c r="ED142" s="12"/>
      <c r="EE142" s="12"/>
      <c r="EF142" s="12"/>
      <c r="EG142" s="12"/>
      <c r="EH142" s="12"/>
      <c r="EI142" s="12"/>
      <c r="EJ142" s="12"/>
      <c r="EK142" s="12"/>
      <c r="EL142" s="12"/>
      <c r="EM142" s="12"/>
      <c r="EN142" s="12"/>
      <c r="EO142" s="12"/>
      <c r="EP142" s="12"/>
      <c r="EQ142" s="12"/>
      <c r="ER142" s="12"/>
      <c r="ES142" s="12"/>
      <c r="ET142" s="12"/>
      <c r="EU142" s="12"/>
      <c r="EV142" s="12"/>
      <c r="EW142" s="12"/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</row>
    <row r="143" ht="13.55" customHeight="1">
      <c r="A143" s="12"/>
      <c r="B143" s="311"/>
      <c r="C143" s="311"/>
      <c r="D143" s="311"/>
      <c r="E143" s="311"/>
      <c r="F143" s="329"/>
      <c r="G143" s="330"/>
      <c r="H143" t="s" s="352">
        <v>918</v>
      </c>
      <c r="I143" s="353"/>
      <c r="J143" s="353"/>
      <c r="K143" s="353"/>
      <c r="L143" s="354">
        <f>COUNTIF($H$4:$H$121,"=Bhf")</f>
        <v>19</v>
      </c>
      <c r="M143" s="353"/>
      <c r="N143" s="353"/>
      <c r="O143" s="353"/>
      <c r="P143" s="355"/>
      <c r="Q143" s="314"/>
      <c r="R143" s="12"/>
      <c r="S143" s="311"/>
      <c r="T143" s="311"/>
      <c r="U143" s="311"/>
      <c r="V143" s="311"/>
      <c r="W143" s="311"/>
      <c r="X143" s="12"/>
      <c r="Y143" s="12"/>
      <c r="Z143" s="12"/>
      <c r="AA143" s="12"/>
      <c r="AB143" s="12"/>
      <c r="AC143" s="311"/>
      <c r="AD143" s="12"/>
      <c r="AE143" s="12"/>
      <c r="AF143" s="12"/>
      <c r="AG143" s="12"/>
      <c r="AH143" s="311"/>
      <c r="AI143" s="311"/>
      <c r="AJ143" s="311"/>
      <c r="AK143" s="12"/>
      <c r="AL143" s="311"/>
      <c r="AM143" s="312"/>
      <c r="AN143" s="353"/>
      <c r="AO143" s="314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  <c r="DW143" s="12"/>
      <c r="DX143" s="12"/>
      <c r="DY143" s="12"/>
      <c r="DZ143" s="12"/>
      <c r="EA143" s="12"/>
      <c r="EB143" s="12"/>
      <c r="EC143" s="12"/>
      <c r="ED143" s="12"/>
      <c r="EE143" s="12"/>
      <c r="EF143" s="12"/>
      <c r="EG143" s="12"/>
      <c r="EH143" s="12"/>
      <c r="EI143" s="12"/>
      <c r="EJ143" s="12"/>
      <c r="EK143" s="12"/>
      <c r="EL143" s="12"/>
      <c r="EM143" s="12"/>
      <c r="EN143" s="12"/>
      <c r="EO143" s="12"/>
      <c r="EP143" s="12"/>
      <c r="EQ143" s="12"/>
      <c r="ER143" s="12"/>
      <c r="ES143" s="12"/>
      <c r="ET143" s="12"/>
      <c r="EU143" s="12"/>
      <c r="EV143" s="12"/>
      <c r="EW143" s="12"/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</row>
    <row r="144" ht="13.55" customHeight="1">
      <c r="A144" s="12"/>
      <c r="B144" s="311"/>
      <c r="C144" s="311"/>
      <c r="D144" s="311"/>
      <c r="E144" s="311"/>
      <c r="F144" s="329"/>
      <c r="G144" s="330"/>
      <c r="H144" t="s" s="352">
        <v>919</v>
      </c>
      <c r="I144" s="353"/>
      <c r="J144" s="353"/>
      <c r="K144" s="353"/>
      <c r="L144" s="354">
        <f>COUNTIF($H$4:$H$121,"=BÄ")</f>
        <v>8</v>
      </c>
      <c r="M144" s="353"/>
      <c r="N144" s="353"/>
      <c r="O144" s="353"/>
      <c r="P144" s="355"/>
      <c r="Q144" s="314"/>
      <c r="R144" s="12"/>
      <c r="S144" s="311"/>
      <c r="T144" s="311"/>
      <c r="U144" s="311"/>
      <c r="V144" s="311"/>
      <c r="W144" s="311"/>
      <c r="X144" s="12"/>
      <c r="Y144" s="12"/>
      <c r="Z144" s="12"/>
      <c r="AA144" s="12"/>
      <c r="AB144" s="12"/>
      <c r="AC144" s="311"/>
      <c r="AD144" s="12"/>
      <c r="AE144" s="12"/>
      <c r="AF144" s="12"/>
      <c r="AG144" s="12"/>
      <c r="AH144" s="311"/>
      <c r="AI144" s="311"/>
      <c r="AJ144" s="311"/>
      <c r="AK144" s="12"/>
      <c r="AL144" s="311"/>
      <c r="AM144" s="312"/>
      <c r="AN144" s="353"/>
      <c r="AO144" s="314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  <c r="DO144" s="12"/>
      <c r="DP144" s="12"/>
      <c r="DQ144" s="12"/>
      <c r="DR144" s="12"/>
      <c r="DS144" s="12"/>
      <c r="DT144" s="12"/>
      <c r="DU144" s="12"/>
      <c r="DV144" s="12"/>
      <c r="DW144" s="12"/>
      <c r="DX144" s="12"/>
      <c r="DY144" s="12"/>
      <c r="DZ144" s="12"/>
      <c r="EA144" s="12"/>
      <c r="EB144" s="12"/>
      <c r="EC144" s="12"/>
      <c r="ED144" s="12"/>
      <c r="EE144" s="12"/>
      <c r="EF144" s="12"/>
      <c r="EG144" s="12"/>
      <c r="EH144" s="12"/>
      <c r="EI144" s="12"/>
      <c r="EJ144" s="12"/>
      <c r="EK144" s="12"/>
      <c r="EL144" s="12"/>
      <c r="EM144" s="12"/>
      <c r="EN144" s="12"/>
      <c r="EO144" s="12"/>
      <c r="EP144" s="12"/>
      <c r="EQ144" s="12"/>
      <c r="ER144" s="12"/>
      <c r="ES144" s="12"/>
      <c r="ET144" s="12"/>
      <c r="EU144" s="12"/>
      <c r="EV144" s="12"/>
      <c r="EW144" s="12"/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</row>
    <row r="145" ht="13.55" customHeight="1">
      <c r="A145" s="12"/>
      <c r="B145" s="311"/>
      <c r="C145" s="311"/>
      <c r="D145" s="311"/>
      <c r="E145" s="311"/>
      <c r="F145" s="329"/>
      <c r="G145" s="330"/>
      <c r="H145" t="s" s="352">
        <v>907</v>
      </c>
      <c r="I145" s="353"/>
      <c r="J145" s="353"/>
      <c r="K145" s="353"/>
      <c r="L145" s="354">
        <f>COUNTIF($H$4:$H$121,"=KUTR")</f>
        <v>1</v>
      </c>
      <c r="M145" s="353"/>
      <c r="N145" s="353"/>
      <c r="O145" s="353"/>
      <c r="P145" s="355"/>
      <c r="Q145" s="314"/>
      <c r="R145" s="12"/>
      <c r="S145" s="311"/>
      <c r="T145" s="311"/>
      <c r="U145" s="311"/>
      <c r="V145" s="311"/>
      <c r="W145" s="311"/>
      <c r="X145" s="12"/>
      <c r="Y145" s="12"/>
      <c r="Z145" s="12"/>
      <c r="AA145" s="12"/>
      <c r="AB145" s="12"/>
      <c r="AC145" s="311"/>
      <c r="AD145" s="12"/>
      <c r="AE145" s="12"/>
      <c r="AF145" s="12"/>
      <c r="AG145" s="12"/>
      <c r="AH145" s="311"/>
      <c r="AI145" s="311"/>
      <c r="AJ145" s="311"/>
      <c r="AK145" s="12"/>
      <c r="AL145" s="311"/>
      <c r="AM145" s="312"/>
      <c r="AN145" s="353"/>
      <c r="AO145" s="314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</row>
    <row r="146" ht="13.55" customHeight="1">
      <c r="A146" s="12"/>
      <c r="B146" s="311"/>
      <c r="C146" s="311"/>
      <c r="D146" s="311"/>
      <c r="E146" s="311"/>
      <c r="F146" s="329"/>
      <c r="G146" s="330"/>
      <c r="H146" t="s" s="352">
        <v>920</v>
      </c>
      <c r="I146" s="353"/>
      <c r="J146" s="353"/>
      <c r="K146" s="353"/>
      <c r="L146" s="354">
        <f>COUNTIF($H$4:$H$121,"=VKZ")</f>
        <v>20</v>
      </c>
      <c r="M146" s="353"/>
      <c r="N146" s="353"/>
      <c r="O146" s="353"/>
      <c r="P146" s="355"/>
      <c r="Q146" s="314"/>
      <c r="R146" s="12"/>
      <c r="S146" s="311"/>
      <c r="T146" s="311"/>
      <c r="U146" s="311"/>
      <c r="V146" s="311"/>
      <c r="W146" s="311"/>
      <c r="X146" s="12"/>
      <c r="Y146" s="12"/>
      <c r="Z146" s="12"/>
      <c r="AA146" s="12"/>
      <c r="AB146" s="12"/>
      <c r="AC146" s="311"/>
      <c r="AD146" s="12"/>
      <c r="AE146" s="12"/>
      <c r="AF146" s="12"/>
      <c r="AG146" s="12"/>
      <c r="AH146" s="311"/>
      <c r="AI146" s="311"/>
      <c r="AJ146" s="311"/>
      <c r="AK146" s="12"/>
      <c r="AL146" s="311"/>
      <c r="AM146" s="312"/>
      <c r="AN146" s="353"/>
      <c r="AO146" s="314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</row>
    <row r="147" ht="13.55" customHeight="1">
      <c r="A147" s="12"/>
      <c r="B147" s="311"/>
      <c r="C147" s="311"/>
      <c r="D147" s="311"/>
      <c r="E147" s="311"/>
      <c r="F147" s="329"/>
      <c r="G147" s="330"/>
      <c r="H147" t="s" s="352">
        <v>921</v>
      </c>
      <c r="I147" s="353"/>
      <c r="J147" s="353"/>
      <c r="K147" s="353"/>
      <c r="L147" s="354">
        <f>COUNTIF($H$4:$H$121,"=NB")</f>
        <v>8</v>
      </c>
      <c r="M147" s="353"/>
      <c r="N147" s="353"/>
      <c r="O147" s="353"/>
      <c r="P147" s="355"/>
      <c r="Q147" s="314"/>
      <c r="R147" s="12"/>
      <c r="S147" s="311"/>
      <c r="T147" s="311"/>
      <c r="U147" s="311"/>
      <c r="V147" s="311"/>
      <c r="W147" s="311"/>
      <c r="X147" s="12"/>
      <c r="Y147" s="12"/>
      <c r="Z147" s="12"/>
      <c r="AA147" s="12"/>
      <c r="AB147" s="12"/>
      <c r="AC147" s="311"/>
      <c r="AD147" s="12"/>
      <c r="AE147" s="12"/>
      <c r="AF147" s="12"/>
      <c r="AG147" s="12"/>
      <c r="AH147" s="311"/>
      <c r="AI147" s="311"/>
      <c r="AJ147" s="311"/>
      <c r="AK147" s="12"/>
      <c r="AL147" s="311"/>
      <c r="AM147" s="312"/>
      <c r="AN147" s="353"/>
      <c r="AO147" s="314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</row>
    <row r="148" ht="13.55" customHeight="1">
      <c r="A148" s="12"/>
      <c r="B148" s="311"/>
      <c r="C148" s="311"/>
      <c r="D148" s="311"/>
      <c r="E148" s="311"/>
      <c r="F148" s="329"/>
      <c r="G148" s="330"/>
      <c r="H148" t="s" s="352">
        <v>915</v>
      </c>
      <c r="I148" s="353"/>
      <c r="J148" s="353"/>
      <c r="K148" s="353"/>
      <c r="L148" s="356">
        <f>SUM(L140:L147)</f>
        <v>102</v>
      </c>
      <c r="M148" s="353"/>
      <c r="N148" s="353"/>
      <c r="O148" s="353"/>
      <c r="P148" s="355"/>
      <c r="Q148" s="314"/>
      <c r="R148" s="12"/>
      <c r="S148" s="311"/>
      <c r="T148" s="311"/>
      <c r="U148" s="311"/>
      <c r="V148" s="311"/>
      <c r="W148" s="311"/>
      <c r="X148" s="12"/>
      <c r="Y148" s="12"/>
      <c r="Z148" s="12"/>
      <c r="AA148" s="12"/>
      <c r="AB148" s="12"/>
      <c r="AC148" s="311"/>
      <c r="AD148" s="12"/>
      <c r="AE148" s="12"/>
      <c r="AF148" s="12"/>
      <c r="AG148" s="12"/>
      <c r="AH148" s="311"/>
      <c r="AI148" s="311"/>
      <c r="AJ148" s="311"/>
      <c r="AK148" s="12"/>
      <c r="AL148" s="311"/>
      <c r="AM148" s="312"/>
      <c r="AN148" s="353"/>
      <c r="AO148" s="314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</row>
    <row r="149" ht="18.75" customHeight="1">
      <c r="A149" s="12"/>
      <c r="B149" s="357"/>
      <c r="C149" s="358"/>
      <c r="D149" s="311"/>
      <c r="E149" s="311"/>
      <c r="F149" s="311"/>
      <c r="G149" s="311"/>
      <c r="H149" t="s" s="359">
        <v>922</v>
      </c>
      <c r="I149" s="360"/>
      <c r="J149" s="361"/>
      <c r="K149" s="362"/>
      <c r="L149" s="363">
        <f>_xlfn.COUNTIFS($Z$4:$Z$134,"geschl.")-N125</f>
        <v>-73</v>
      </c>
      <c r="M149" s="364"/>
      <c r="N149" s="365"/>
      <c r="O149" s="360"/>
      <c r="P149" s="360"/>
      <c r="Q149" s="12"/>
      <c r="R149" s="12"/>
      <c r="S149" s="311"/>
      <c r="T149" s="311"/>
      <c r="U149" s="311"/>
      <c r="V149" s="311"/>
      <c r="W149" s="311"/>
      <c r="X149" s="12"/>
      <c r="Y149" s="12"/>
      <c r="Z149" s="12"/>
      <c r="AA149" s="12"/>
      <c r="AB149" s="12"/>
      <c r="AC149" s="311"/>
      <c r="AD149" s="12"/>
      <c r="AE149" s="12"/>
      <c r="AF149" s="12"/>
      <c r="AG149" s="12"/>
      <c r="AH149" s="311"/>
      <c r="AI149" s="311"/>
      <c r="AJ149" s="311"/>
      <c r="AK149" s="12"/>
      <c r="AL149" s="311"/>
      <c r="AM149" s="12"/>
      <c r="AN149" s="365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  <c r="EH149" s="12"/>
      <c r="EI149" s="12"/>
      <c r="EJ149" s="12"/>
      <c r="EK149" s="12"/>
      <c r="EL149" s="12"/>
      <c r="EM149" s="12"/>
      <c r="EN149" s="12"/>
      <c r="EO149" s="12"/>
      <c r="EP149" s="12"/>
      <c r="EQ149" s="12"/>
      <c r="ER149" s="12"/>
      <c r="ES149" s="12"/>
      <c r="ET149" s="12"/>
      <c r="EU149" s="12"/>
      <c r="EV149" s="12"/>
      <c r="EW149" s="12"/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</row>
  </sheetData>
  <conditionalFormatting sqref="N2:P2 AN2 L3:M3 M39:M41 M46 M48:M56 L84 L96 L107 N122:P125 AN122:AN125">
    <cfRule type="cellIs" dxfId="0" priority="1" operator="equal" stopIfTrue="1">
      <formula>"P/U"</formula>
    </cfRule>
    <cfRule type="cellIs" dxfId="1" priority="2" operator="equal" stopIfTrue="1">
      <formula>"P/U"</formula>
    </cfRule>
    <cfRule type="cellIs" dxfId="2" priority="3" operator="equal" stopIfTrue="1">
      <formula>"P"</formula>
    </cfRule>
  </conditionalFormatting>
  <conditionalFormatting sqref="U2:V2 U122:V125">
    <cfRule type="cellIs" dxfId="3" priority="1" operator="equal" stopIfTrue="1">
      <formula>"Flagship"</formula>
    </cfRule>
    <cfRule type="cellIs" dxfId="4" priority="2" operator="greaterThan" stopIfTrue="1">
      <formula>-23166</formula>
    </cfRule>
    <cfRule type="cellIs" dxfId="5" priority="3" operator="greaterThan" stopIfTrue="1">
      <formula>-23166</formula>
    </cfRule>
    <cfRule type="cellIs" dxfId="6" priority="4" operator="between" stopIfTrue="1">
      <formula>-23166</formula>
      <formula>-22800</formula>
    </cfRule>
    <cfRule type="cellIs" dxfId="7" priority="5" operator="between" stopIfTrue="1">
      <formula>-22984</formula>
      <formula>-22800</formula>
    </cfRule>
  </conditionalFormatting>
  <conditionalFormatting sqref="X2 X122:X125">
    <cfRule type="cellIs" dxfId="8" priority="1" operator="equal" stopIfTrue="1">
      <formula>"x"</formula>
    </cfRule>
    <cfRule type="cellIs" dxfId="9" priority="2" operator="equal" stopIfTrue="1">
      <formula>"x"</formula>
    </cfRule>
  </conditionalFormatting>
  <conditionalFormatting sqref="N3:P60 AN3:AN75 M61:P61 N62:P75 M76:P82 AN76:AN89 N83:P89 N91:P94 AN91:AN102 M95:P95 N96:P102 O110 N111:O111 AN111">
    <cfRule type="cellIs" dxfId="10" priority="1" operator="equal" stopIfTrue="1">
      <formula>"P/U"</formula>
    </cfRule>
    <cfRule type="cellIs" dxfId="11" priority="2" operator="equal" stopIfTrue="1">
      <formula>"P/U"</formula>
    </cfRule>
  </conditionalFormatting>
  <conditionalFormatting sqref="W3:W7 W10:W11 W13:W19 W21:W22 W25 U26:W26 W27:W30 W32:W34 U36 W37:W43 W46:W48 W50 W52:W60 W62:W64 W67:W71 W73:W74 W81:W84 W86 W90:W93 U95:W95 W97:W99 W101 W103:W104 W106:W109 W111:W112 W114:W121">
    <cfRule type="cellIs" dxfId="12" priority="1" operator="between" stopIfTrue="1">
      <formula>-22800</formula>
      <formula>-22436</formula>
    </cfRule>
    <cfRule type="cellIs" dxfId="13" priority="2" operator="between" stopIfTrue="1">
      <formula>-23166</formula>
      <formula>-22801</formula>
    </cfRule>
    <cfRule type="cellIs" dxfId="14" priority="3" operator="between" stopIfTrue="1">
      <formula>-23166</formula>
      <formula>-22801</formula>
    </cfRule>
  </conditionalFormatting>
  <conditionalFormatting sqref="X3:X71 Y28:Z71 AA34 AA71 X72:Z80 X81:X85 Y82:Z82 Y84:Z85 AA85 X86:Z87 X88:Y96 Z90:AA90 Z91:Z96 AA96 X97:Z109 AA98:AA110 X112:AA121">
    <cfRule type="cellIs" dxfId="15" priority="1" operator="equal" stopIfTrue="1">
      <formula>"P"</formula>
    </cfRule>
  </conditionalFormatting>
  <conditionalFormatting sqref="M4:M13 M15:M24 M26:M37 M43:M44 M83 M85:M93 N103:P105 AN103:AN105 N109 AN109">
    <cfRule type="cellIs" dxfId="16" priority="1" operator="equal" stopIfTrue="1">
      <formula>"P"</formula>
    </cfRule>
    <cfRule type="cellIs" dxfId="17" priority="2" operator="equal" stopIfTrue="1">
      <formula>"P/U"</formula>
    </cfRule>
    <cfRule type="cellIs" dxfId="18" priority="3" operator="equal" stopIfTrue="1">
      <formula>"P/U"</formula>
    </cfRule>
  </conditionalFormatting>
  <conditionalFormatting sqref="W8 W35:W36 W44:W45 W61 W65 W72 W85 W87 W100 W102 W105 W110 W113">
    <cfRule type="cellIs" dxfId="19" priority="1" operator="between" stopIfTrue="1">
      <formula>42736</formula>
      <formula>43100</formula>
    </cfRule>
    <cfRule type="cellIs" dxfId="20" priority="2" operator="between" stopIfTrue="1">
      <formula>42370</formula>
      <formula>42735</formula>
    </cfRule>
    <cfRule type="cellIs" dxfId="21" priority="3" operator="between" stopIfTrue="1">
      <formula>42370</formula>
      <formula>42735</formula>
    </cfRule>
  </conditionalFormatting>
  <conditionalFormatting sqref="Z8">
    <cfRule type="cellIs" dxfId="22" priority="1" operator="equal" stopIfTrue="1">
      <formula>"Beetle M"</formula>
    </cfRule>
  </conditionalFormatting>
  <conditionalFormatting sqref="AG40:AG41 AG65:AG80 AG107">
    <cfRule type="cellIs" dxfId="23" priority="1" operator="equal" stopIfTrue="1">
      <formula>"Beetle M"</formula>
    </cfRule>
  </conditionalFormatting>
  <conditionalFormatting sqref="M58:M60 M62:M74">
    <cfRule type="cellIs" dxfId="24" priority="1" operator="equal" stopIfTrue="1">
      <formula>"P/U"</formula>
    </cfRule>
    <cfRule type="cellIs" dxfId="25" priority="2" operator="equal" stopIfTrue="1">
      <formula>"P"</formula>
    </cfRule>
    <cfRule type="cellIs" dxfId="26" priority="3" operator="equal" stopIfTrue="1">
      <formula>"P/U"</formula>
    </cfRule>
  </conditionalFormatting>
  <conditionalFormatting sqref="M75">
    <cfRule type="cellIs" dxfId="27" priority="1" operator="equal" stopIfTrue="1">
      <formula>"P/U"</formula>
    </cfRule>
    <cfRule type="cellIs" dxfId="28" priority="2" operator="equal" stopIfTrue="1">
      <formula>"P"</formula>
    </cfRule>
    <cfRule type="cellIs" dxfId="29" priority="3" operator="equal" stopIfTrue="1">
      <formula>"P/U"</formula>
    </cfRule>
    <cfRule type="cellIs" dxfId="30" priority="4" operator="equal" stopIfTrue="1">
      <formula>"P/U"</formula>
    </cfRule>
  </conditionalFormatting>
  <conditionalFormatting sqref="W75 W77:W80 W94 U96:V96">
    <cfRule type="cellIs" dxfId="31" priority="1" operator="between" stopIfTrue="1">
      <formula>-22800</formula>
      <formula>-22436</formula>
    </cfRule>
    <cfRule type="cellIs" dxfId="32" priority="2" operator="between" stopIfTrue="1">
      <formula>-23166</formula>
      <formula>-22801</formula>
    </cfRule>
    <cfRule type="cellIs" dxfId="33" priority="3" operator="between" stopIfTrue="1">
      <formula>-23166</formula>
      <formula>-22801</formula>
    </cfRule>
    <cfRule type="cellIs" dxfId="34" priority="4" operator="between" stopIfTrue="1">
      <formula>-22800</formula>
      <formula>-22436</formula>
    </cfRule>
    <cfRule type="cellIs" dxfId="35" priority="5" operator="between" stopIfTrue="1">
      <formula>-23166</formula>
      <formula>-22801</formula>
    </cfRule>
    <cfRule type="cellIs" dxfId="36" priority="6" operator="between" stopIfTrue="1">
      <formula>-23166</formula>
      <formula>-22801</formula>
    </cfRule>
  </conditionalFormatting>
  <conditionalFormatting sqref="W76 W88">
    <cfRule type="cellIs" dxfId="37" priority="1" operator="between" stopIfTrue="1">
      <formula>42736</formula>
      <formula>43100</formula>
    </cfRule>
    <cfRule type="cellIs" dxfId="38" priority="2" operator="between" stopIfTrue="1">
      <formula>42370</formula>
      <formula>42735</formula>
    </cfRule>
    <cfRule type="cellIs" dxfId="39" priority="3" operator="between" stopIfTrue="1">
      <formula>42370</formula>
      <formula>42735</formula>
    </cfRule>
    <cfRule type="cellIs" dxfId="40" priority="4" operator="between" stopIfTrue="1">
      <formula>42736</formula>
      <formula>43100</formula>
    </cfRule>
    <cfRule type="cellIs" dxfId="41" priority="5" operator="between" stopIfTrue="1">
      <formula>42370</formula>
      <formula>42735</formula>
    </cfRule>
    <cfRule type="cellIs" dxfId="42" priority="6" operator="between" stopIfTrue="1">
      <formula>42370</formula>
      <formula>42735</formula>
    </cfRule>
  </conditionalFormatting>
  <conditionalFormatting sqref="M84">
    <cfRule type="cellIs" dxfId="43" priority="1" operator="equal" stopIfTrue="1">
      <formula>"P/U"</formula>
    </cfRule>
    <cfRule type="cellIs" dxfId="44" priority="2" operator="equal" stopIfTrue="1">
      <formula>"P/U"</formula>
    </cfRule>
    <cfRule type="cellIs" dxfId="45" priority="3" operator="equal" stopIfTrue="1">
      <formula>"P"</formula>
    </cfRule>
    <cfRule type="cellIs" dxfId="46" priority="4" operator="equal" stopIfTrue="1">
      <formula>"P/U"</formula>
    </cfRule>
    <cfRule type="cellIs" dxfId="47" priority="5" operator="equal" stopIfTrue="1">
      <formula>"P/U"</formula>
    </cfRule>
  </conditionalFormatting>
  <conditionalFormatting sqref="W89">
    <cfRule type="cellIs" dxfId="48" priority="1" operator="between" stopIfTrue="1">
      <formula>-22800</formula>
      <formula>-22436</formula>
    </cfRule>
    <cfRule type="cellIs" dxfId="49" priority="2" operator="between" stopIfTrue="1">
      <formula>-23166</formula>
      <formula>-22801</formula>
    </cfRule>
    <cfRule type="cellIs" dxfId="50" priority="3" operator="between" stopIfTrue="1">
      <formula>-23166</formula>
      <formula>-22801</formula>
    </cfRule>
    <cfRule type="cellIs" dxfId="51" priority="4" operator="between" stopIfTrue="1">
      <formula>-23166</formula>
      <formula>-22801</formula>
    </cfRule>
    <cfRule type="cellIs" dxfId="52" priority="5" operator="between" stopIfTrue="1">
      <formula>-23166</formula>
      <formula>-22801</formula>
    </cfRule>
  </conditionalFormatting>
  <conditionalFormatting sqref="M94">
    <cfRule type="cellIs" dxfId="53" priority="1" operator="equal" stopIfTrue="1">
      <formula>"P"</formula>
    </cfRule>
    <cfRule type="cellIs" dxfId="54" priority="2" operator="equal" stopIfTrue="1">
      <formula>"P/U"</formula>
    </cfRule>
    <cfRule type="cellIs" dxfId="55" priority="3" operator="equal" stopIfTrue="1">
      <formula>"P/U"</formula>
    </cfRule>
    <cfRule type="cellIs" dxfId="56" priority="4" operator="equal" stopIfTrue="1">
      <formula>"P/U"</formula>
    </cfRule>
    <cfRule type="cellIs" dxfId="57" priority="5" operator="equal" stopIfTrue="1">
      <formula>"P/U"</formula>
    </cfRule>
  </conditionalFormatting>
  <conditionalFormatting sqref="M96 M107">
    <cfRule type="cellIs" dxfId="58" priority="1" operator="equal" stopIfTrue="1">
      <formula>"P/U"</formula>
    </cfRule>
    <cfRule type="cellIs" dxfId="59" priority="2" operator="equal" stopIfTrue="1">
      <formula>"P"</formula>
    </cfRule>
    <cfRule type="cellIs" dxfId="60" priority="3" operator="equal" stopIfTrue="1">
      <formula>"P/U"</formula>
    </cfRule>
    <cfRule type="cellIs" dxfId="61" priority="4" operator="equal" stopIfTrue="1">
      <formula>"P/U"</formula>
    </cfRule>
    <cfRule type="cellIs" dxfId="62" priority="5" operator="equal" stopIfTrue="1">
      <formula>"P/U"</formula>
    </cfRule>
    <cfRule type="cellIs" dxfId="63" priority="6" operator="equal" stopIfTrue="1">
      <formula>"P"</formula>
    </cfRule>
  </conditionalFormatting>
  <conditionalFormatting sqref="W96">
    <cfRule type="cellIs" dxfId="64" priority="1" operator="between" stopIfTrue="1">
      <formula>-22800</formula>
      <formula>-22436</formula>
    </cfRule>
    <cfRule type="cellIs" dxfId="65" priority="2" operator="between" stopIfTrue="1">
      <formula>-22800</formula>
      <formula>-22436</formula>
    </cfRule>
    <cfRule type="cellIs" dxfId="66" priority="3" operator="between" stopIfTrue="1">
      <formula>-23166</formula>
      <formula>-22801</formula>
    </cfRule>
    <cfRule type="cellIs" dxfId="67" priority="4" operator="between" stopIfTrue="1">
      <formula>-23166</formula>
      <formula>-22801</formula>
    </cfRule>
    <cfRule type="cellIs" dxfId="68" priority="5" operator="between" stopIfTrue="1">
      <formula>-23166</formula>
      <formula>-22801</formula>
    </cfRule>
    <cfRule type="cellIs" dxfId="69" priority="6" operator="between" stopIfTrue="1">
      <formula>-23166</formula>
      <formula>-22801</formula>
    </cfRule>
  </conditionalFormatting>
  <conditionalFormatting sqref="M97:M102 M106 M108 M110:M121">
    <cfRule type="cellIs" dxfId="70" priority="1" operator="equal" stopIfTrue="1">
      <formula>"P/U"</formula>
    </cfRule>
    <cfRule type="cellIs" dxfId="71" priority="2" operator="equal" stopIfTrue="1">
      <formula>"P"</formula>
    </cfRule>
    <cfRule type="cellIs" dxfId="72" priority="3" operator="equal" stopIfTrue="1">
      <formula>"P/U"</formula>
    </cfRule>
  </conditionalFormatting>
  <conditionalFormatting sqref="M103:M105">
    <cfRule type="cellIs" dxfId="73" priority="1" operator="equal" stopIfTrue="1">
      <formula>"P/U"</formula>
    </cfRule>
    <cfRule type="cellIs" dxfId="74" priority="2" operator="equal" stopIfTrue="1">
      <formula>"P/U"</formula>
    </cfRule>
    <cfRule type="cellIs" dxfId="75" priority="3" operator="equal" stopIfTrue="1">
      <formula>"P"</formula>
    </cfRule>
    <cfRule type="cellIs" dxfId="76" priority="4" operator="equal" stopIfTrue="1">
      <formula>"P/U"</formula>
    </cfRule>
  </conditionalFormatting>
  <conditionalFormatting sqref="M109">
    <cfRule type="cellIs" dxfId="77" priority="1" operator="equal" stopIfTrue="1">
      <formula>"P/U"</formula>
    </cfRule>
    <cfRule type="cellIs" dxfId="78" priority="2" operator="equal" stopIfTrue="1">
      <formula>"P/U"</formula>
    </cfRule>
    <cfRule type="cellIs" dxfId="79" priority="3" operator="equal" stopIfTrue="1">
      <formula>"P/U"</formula>
    </cfRule>
    <cfRule type="cellIs" dxfId="80" priority="4" operator="equal" stopIfTrue="1">
      <formula>"P"</formula>
    </cfRule>
    <cfRule type="cellIs" dxfId="81" priority="5" operator="equal" stopIfTrue="1">
      <formula>"P/U"</formula>
    </cfRule>
  </conditionalFormatting>
  <conditionalFormatting sqref="X110:Z111 AA111">
    <cfRule type="cellIs" dxfId="82" priority="1" operator="equal" stopIfTrue="1">
      <formula>"P"</formula>
    </cfRule>
    <cfRule type="cellIs" dxfId="83" priority="2" operator="equal" stopIfTrue="1">
      <formula>"P"</formula>
    </cfRule>
  </conditionalFormatting>
  <hyperlinks>
    <hyperlink ref="AM4" r:id="rId1" location="" tooltip="" display="schlosser2611@web.de"/>
    <hyperlink ref="AM6" r:id="rId2" location="" tooltip="" display="thongwas.marschner@googlemail.com"/>
    <hyperlink ref="AM7" r:id="rId3" location="" tooltip="" display="kohn.brigitte@gmx.de"/>
    <hyperlink ref="AM9" r:id="rId4" location="" tooltip="" display="ismail.armanazi90@gmail.com"/>
    <hyperlink ref="AM10" r:id="rId5" location="" tooltip="" display="rico-b@freenet.de"/>
    <hyperlink ref="AM11" r:id="rId6" location="" tooltip="" display="muenchner-backkoenig@hotmail.de"/>
    <hyperlink ref="AM12" r:id="rId7" location="" tooltip="" display="nataschawarken@web.de"/>
    <hyperlink ref="AM13" r:id="rId8" location="" tooltip="" display="ingrid.thimm@t-online.de"/>
    <hyperlink ref="AM14" r:id="rId9" location="" tooltip="" display="aliemaksuti@gmail.com"/>
    <hyperlink ref="AM15" r:id="rId10" location="" tooltip="" display="mikevoelkle42@yahoo.de"/>
    <hyperlink ref="AM17" r:id="rId11" location="" tooltip="" display="uwestach@web.de"/>
    <hyperlink ref="AM19" r:id="rId12" location="" tooltip="" display="rico-b@freenet.de"/>
    <hyperlink ref="AM21" r:id="rId13" location="" tooltip="" display="giakhanh020608@gmail.com"/>
    <hyperlink ref="AM22" r:id="rId14" location="" tooltip="" display="mikevoelkle42@yahoo.de"/>
    <hyperlink ref="AM23" r:id="rId15" location="" tooltip="" display="sg.hm@outlook.de"/>
    <hyperlink ref="AM29" r:id="rId16" location="" tooltip="" display="tina.siemou@hotmail.de"/>
    <hyperlink ref="AM30" r:id="rId17" location="" tooltip="" display="emilia.masca@icloud.com"/>
    <hyperlink ref="AM34" r:id="rId18" location="" tooltip="" display="besnik.saiti@gmx.de"/>
    <hyperlink ref="AM35" r:id="rId19" location="" tooltip="" display="sibel.arabul@hotmail.de"/>
    <hyperlink ref="AM36" r:id="rId20" location="" tooltip="" display="o.dina@yahoo.de"/>
    <hyperlink ref="AM38" r:id="rId21" location="" tooltip="" display="o.dina@yahoo.de"/>
    <hyperlink ref="AM39" r:id="rId22" location="" tooltip="" display="ardianaozan@gmx.de"/>
    <hyperlink ref="AM40" r:id="rId23" location="" tooltip="" display="sivan_o@hotmail.de"/>
    <hyperlink ref="AM41" r:id="rId24" location="" tooltip="" display="sivan_o@hotmail.de"/>
    <hyperlink ref="AM42" r:id="rId25" location="" tooltip="" display="matthiascicero@gmx.de"/>
    <hyperlink ref="AM43" r:id="rId26" location="" tooltip="" display="thekla@klarwein.eu"/>
    <hyperlink ref="AM44" r:id="rId27" location="" tooltip="" display="mehdi.m.murad@gmail.com"/>
    <hyperlink ref="AM46" r:id="rId28" location="" tooltip="" display="elviramerdanovic@icloud.com"/>
    <hyperlink ref="AM48" r:id="rId29" location="" tooltip="" display="mayerhofer-nagler@web.de"/>
    <hyperlink ref="AM50" r:id="rId30" location="" tooltip="" display="zorica.veljanoska1@gmail.com"/>
    <hyperlink ref="AM51" r:id="rId31" location="" tooltip="" display="m.wraikow@gmail.com"/>
    <hyperlink ref="AM53" r:id="rId32" location="" tooltip="" display="sivan_o@hotmail.de"/>
    <hyperlink ref="AM54" r:id="rId33" location="" tooltip="" display="aspasiapinertzi@gmail.com"/>
    <hyperlink ref="AM56" r:id="rId34" location="" tooltip="" display="mikevoelkle42@yahoo.de"/>
    <hyperlink ref="AM57" r:id="rId35" location="" tooltip="" display="Ismeta.hajrovic1701@gmail.com"/>
    <hyperlink ref="AM59" r:id="rId36" location="" tooltip="" display="hakimi-lida@hotmail.de"/>
    <hyperlink ref="AM60" r:id="rId37" location="" tooltip="" display="binai1980.abdulrahim@gmail.com"/>
    <hyperlink ref="AM61" r:id="rId38" location="" tooltip="" display="claudiaagovic@gmail.com"/>
    <hyperlink ref="AM64" r:id="rId39" location="" tooltip="" display="mehdi.m.murad@gmail.com"/>
    <hyperlink ref="AM66" r:id="rId40" location="" tooltip="" display="giakhanh020608@gmail.com"/>
    <hyperlink ref="AM71" r:id="rId41" location="" tooltip="" display="rothchristian@email.de"/>
    <hyperlink ref="AM72" r:id="rId42" location="" tooltip="" display="mikevoelkle42@yahoo.de"/>
    <hyperlink ref="AM74" r:id="rId43" location="" tooltip="" display="Dariagruzd@web.de"/>
    <hyperlink ref="AM75" r:id="rId44" location="" tooltip="" display="Dariagruzd@web.de"/>
    <hyperlink ref="AM78" r:id="rId45" location="" tooltip="" display="nataschawarken@web.de"/>
    <hyperlink ref="AM79" r:id="rId46" location="" tooltip="" display="sead.krasniqi@gmx.net"/>
    <hyperlink ref="AM80" r:id="rId47" location="" tooltip="" display="marco_mandl@web.de"/>
    <hyperlink ref="AM81" r:id="rId48" location="" tooltip="" display="Gerhard.stich94@googlemail.com"/>
    <hyperlink ref="AM82" r:id="rId49" location="" tooltip="" display="sead.krasniqi@gmx.net"/>
    <hyperlink ref="AM83" r:id="rId50" location="" tooltip="" display="k_tilja@icloud.com"/>
    <hyperlink ref="AM86" r:id="rId51" location="" tooltip="" display="ghineastefan@yahoo.com"/>
    <hyperlink ref="AM90" r:id="rId52" location="" tooltip="" display="sead.krasniqi@gmx.net"/>
    <hyperlink ref="AM91" r:id="rId53" location="" tooltip="" display="doni_genta@hotmail.de"/>
    <hyperlink ref="AM92" r:id="rId54" location="" tooltip="" display="kabashirinas@hotmail.com"/>
    <hyperlink ref="AM93" r:id="rId55" location="" tooltip="" display="besire.ponik1@outlook.de"/>
    <hyperlink ref="AM94" r:id="rId56" location="" tooltip="" display="marco_mandl@web.de"/>
    <hyperlink ref="AM95" r:id="rId57" location="" tooltip="" display="skocc71@gmx.de"/>
    <hyperlink ref="AM98" r:id="rId58" location="" tooltip="" display="adamrene54@gmail.com"/>
    <hyperlink ref="AM103" r:id="rId59" location="" tooltip="" display="muenchner-backkoenig@hotmail.de"/>
    <hyperlink ref="AM104" r:id="rId60" location="" tooltip="" display="hajariarezoo@gmail.com "/>
    <hyperlink ref="AM106" r:id="rId61" location="" tooltip="" display="arezo.eshaqzai@outlook.de"/>
    <hyperlink ref="AM108" r:id="rId62" location="" tooltip="" display="memajfloriana@gmail.com"/>
    <hyperlink ref="AM109" r:id="rId63" location="" tooltip="" display="hajariarezoo@gmail.com "/>
    <hyperlink ref="AM110" r:id="rId64" location="" tooltip="" display="hakimi-lida@hotmail.de"/>
    <hyperlink ref="AM112" r:id="rId65" location="" tooltip="" display="ghineastefan@yahoo.com"/>
    <hyperlink ref="AM113" r:id="rId66" location="" tooltip="" display="ghineastefan@yahoo.com"/>
    <hyperlink ref="AM114" r:id="rId67" location="" tooltip="" display="isetta.cafe@outlook.com"/>
  </hyperlinks>
  <pageMargins left="0.17" right="0.11811" top="0.393701" bottom="0.393701" header="0" footer="0.11811"/>
  <pageSetup firstPageNumber="1" fitToHeight="1" fitToWidth="1" scale="75" useFirstPageNumber="0" orientation="landscape" pageOrder="downThenOver"/>
  <headerFooter>
    <oddFooter>&amp;L&amp;"Calibri,Regular"&amp;11&amp;K000000/Users/christian/Library/Containers/com.apple.mail/Data/Library/Mail Downloads/BD7E203E-1458-4542-9D04-1B399BF575D2/01_Filialen Übersicht 2024.xlsx</oddFooter>
  </headerFooter>
  <drawing r:id="rId68"/>
  <legacyDrawing r:id="rId69"/>
</worksheet>
</file>

<file path=xl/worksheets/sheet3.xml><?xml version="1.0" encoding="utf-8"?>
<worksheet xmlns:r="http://schemas.openxmlformats.org/officeDocument/2006/relationships" xmlns="http://schemas.openxmlformats.org/spreadsheetml/2006/main">
  <dimension ref="A1:P30"/>
  <sheetViews>
    <sheetView workbookViewId="0" showGridLines="0" defaultGridColor="1"/>
  </sheetViews>
  <sheetFormatPr defaultColWidth="10.8333" defaultRowHeight="15" customHeight="1" outlineLevelRow="0" outlineLevelCol="0"/>
  <cols>
    <col min="1" max="1" width="4.5" style="366" customWidth="1"/>
    <col min="2" max="3" width="6.5" style="366" customWidth="1"/>
    <col min="4" max="4" width="6.35156" style="366" customWidth="1"/>
    <col min="5" max="5" width="18.3516" style="366" customWidth="1"/>
    <col min="6" max="6" width="24.5" style="366" customWidth="1"/>
    <col min="7" max="7" width="26.3516" style="366" customWidth="1"/>
    <col min="8" max="8" width="8.5" style="366" customWidth="1"/>
    <col min="9" max="9" width="9.85156" style="366" customWidth="1"/>
    <col min="10" max="10" width="19.8516" style="366" customWidth="1"/>
    <col min="11" max="11" width="8.17188" style="366" customWidth="1"/>
    <col min="12" max="12" width="27.6719" style="366" customWidth="1"/>
    <col min="13" max="13" width="9.67188" style="366" customWidth="1"/>
    <col min="14" max="14" width="11" style="366" customWidth="1"/>
    <col min="15" max="16" width="16.5" style="366" customWidth="1"/>
    <col min="17" max="16384" width="10.8516" style="366" customWidth="1"/>
  </cols>
  <sheetData>
    <row r="1" ht="16.5" customHeight="1">
      <c r="A1" s="367"/>
      <c r="B1" s="368">
        <v>1</v>
      </c>
      <c r="C1" s="369">
        <f>B1+1</f>
        <v>2</v>
      </c>
      <c r="D1" s="370">
        <f>C1+1</f>
        <v>3</v>
      </c>
      <c r="E1" s="370">
        <f>D1+1</f>
        <v>4</v>
      </c>
      <c r="F1" s="370">
        <f>E1+1</f>
        <v>5</v>
      </c>
      <c r="G1" s="370">
        <f>F1+1</f>
        <v>6</v>
      </c>
      <c r="H1" s="370">
        <f>G1+1</f>
        <v>7</v>
      </c>
      <c r="I1" s="370">
        <f>H1+1</f>
        <v>8</v>
      </c>
      <c r="J1" s="371">
        <f>I1+1</f>
        <v>9</v>
      </c>
      <c r="K1" s="371"/>
      <c r="L1" s="371"/>
      <c r="M1" s="370">
        <f>J1+1</f>
        <v>10</v>
      </c>
      <c r="N1" s="370">
        <f>M1+1</f>
        <v>11</v>
      </c>
      <c r="O1" s="370">
        <f>N1+1</f>
        <v>12</v>
      </c>
      <c r="P1" s="370"/>
    </row>
    <row r="2" ht="18.75" customHeight="1">
      <c r="A2" s="13"/>
      <c r="B2" t="s" s="14">
        <v>924</v>
      </c>
      <c r="C2" s="15"/>
      <c r="D2" s="16"/>
      <c r="E2" s="16"/>
      <c r="F2" s="17"/>
      <c r="G2" s="17"/>
      <c r="H2" s="18"/>
      <c r="I2" s="20"/>
      <c r="J2" s="24"/>
      <c r="K2" s="24"/>
      <c r="L2" s="24"/>
      <c r="M2" s="28"/>
      <c r="N2" s="27"/>
      <c r="O2" s="20"/>
      <c r="P2" s="20"/>
    </row>
    <row r="3" ht="31.5" customHeight="1">
      <c r="A3" t="s" s="34">
        <v>7</v>
      </c>
      <c r="B3" t="s" s="35">
        <v>8</v>
      </c>
      <c r="C3" t="s" s="372">
        <v>925</v>
      </c>
      <c r="D3" t="s" s="35">
        <v>10</v>
      </c>
      <c r="E3" t="s" s="35">
        <v>11</v>
      </c>
      <c r="F3" t="s" s="35">
        <v>12</v>
      </c>
      <c r="G3" t="s" s="35">
        <v>13</v>
      </c>
      <c r="H3" t="s" s="373">
        <v>14</v>
      </c>
      <c r="I3" t="s" s="42">
        <v>16</v>
      </c>
      <c r="J3" t="s" s="42">
        <v>20</v>
      </c>
      <c r="K3" t="s" s="374">
        <v>926</v>
      </c>
      <c r="L3" t="s" s="374">
        <v>927</v>
      </c>
      <c r="M3" t="s" s="45">
        <v>27</v>
      </c>
      <c r="N3" t="s" s="375">
        <v>28</v>
      </c>
      <c r="O3" t="s" s="375">
        <v>29</v>
      </c>
      <c r="P3" t="s" s="375">
        <v>928</v>
      </c>
    </row>
    <row r="4" ht="20.1" customHeight="1">
      <c r="A4" s="58">
        <v>1</v>
      </c>
      <c r="B4" s="59">
        <v>18121</v>
      </c>
      <c r="C4" s="376">
        <v>50292</v>
      </c>
      <c r="D4" s="60">
        <v>85435</v>
      </c>
      <c r="E4" t="s" s="86">
        <v>319</v>
      </c>
      <c r="F4" t="s" s="86">
        <v>929</v>
      </c>
      <c r="G4" t="s" s="86">
        <f>E4&amp;","&amp;F4</f>
        <v>930</v>
      </c>
      <c r="H4" t="s" s="87">
        <v>931</v>
      </c>
      <c r="I4" t="s" s="89">
        <v>932</v>
      </c>
      <c r="J4" t="s" s="68">
        <v>933</v>
      </c>
      <c r="K4" s="377">
        <v>50312</v>
      </c>
      <c r="L4" t="s" s="378">
        <v>934</v>
      </c>
      <c r="M4" s="73">
        <v>44355</v>
      </c>
      <c r="N4" s="105"/>
      <c r="O4" s="73"/>
      <c r="P4" s="73"/>
    </row>
    <row r="5" ht="20.1" customHeight="1">
      <c r="A5" s="243"/>
      <c r="B5" s="59"/>
      <c r="C5" s="379"/>
      <c r="D5" s="120"/>
      <c r="E5" s="120"/>
      <c r="F5" s="120"/>
      <c r="G5" s="120"/>
      <c r="H5" s="380"/>
      <c r="I5" s="244"/>
      <c r="J5" s="84"/>
      <c r="K5" s="377">
        <v>50313</v>
      </c>
      <c r="L5" t="s" s="378">
        <v>935</v>
      </c>
      <c r="M5" s="73"/>
      <c r="N5" s="105"/>
      <c r="O5" s="73"/>
      <c r="P5" s="73"/>
    </row>
    <row r="6" ht="20.1" customHeight="1">
      <c r="A6" s="243"/>
      <c r="B6" s="59"/>
      <c r="C6" s="379"/>
      <c r="D6" s="120"/>
      <c r="E6" s="120"/>
      <c r="F6" s="120"/>
      <c r="G6" s="120"/>
      <c r="H6" s="380"/>
      <c r="I6" s="244"/>
      <c r="J6" s="84"/>
      <c r="K6" s="377">
        <v>50324</v>
      </c>
      <c r="L6" t="s" s="378">
        <v>936</v>
      </c>
      <c r="M6" s="73"/>
      <c r="N6" s="105"/>
      <c r="O6" s="73"/>
      <c r="P6" s="73"/>
    </row>
    <row r="7" ht="20.1" customHeight="1">
      <c r="A7" t="s" s="173">
        <v>395</v>
      </c>
      <c r="B7" s="128">
        <v>18122</v>
      </c>
      <c r="C7" s="381">
        <v>50307</v>
      </c>
      <c r="D7" s="129">
        <v>81829</v>
      </c>
      <c r="E7" t="s" s="124">
        <v>937</v>
      </c>
      <c r="F7" t="s" s="124">
        <v>938</v>
      </c>
      <c r="G7" t="s" s="124">
        <f>E7&amp;","&amp;F7</f>
        <v>939</v>
      </c>
      <c r="H7" t="s" s="130">
        <v>931</v>
      </c>
      <c r="I7" t="s" s="132">
        <v>932</v>
      </c>
      <c r="J7" t="s" s="124">
        <v>940</v>
      </c>
      <c r="K7" s="382">
        <v>52106</v>
      </c>
      <c r="L7" t="s" s="383">
        <v>941</v>
      </c>
      <c r="M7" s="138">
        <v>44354</v>
      </c>
      <c r="N7" s="160"/>
      <c r="O7" t="s" s="384">
        <v>942</v>
      </c>
      <c r="P7" s="138"/>
    </row>
    <row r="8" ht="20.1" customHeight="1">
      <c r="A8" s="58">
        <f>A4+1</f>
        <v>2</v>
      </c>
      <c r="B8" s="59">
        <v>18123</v>
      </c>
      <c r="C8" s="376">
        <v>50306</v>
      </c>
      <c r="D8" s="60">
        <v>80992</v>
      </c>
      <c r="E8" t="s" s="86">
        <v>107</v>
      </c>
      <c r="F8" t="s" s="86">
        <v>943</v>
      </c>
      <c r="G8" t="s" s="86">
        <f>E8&amp;","&amp;F8</f>
        <v>944</v>
      </c>
      <c r="H8" t="s" s="87">
        <v>931</v>
      </c>
      <c r="I8" t="s" s="89">
        <v>932</v>
      </c>
      <c r="J8" s="84"/>
      <c r="K8" s="377">
        <v>50321</v>
      </c>
      <c r="L8" t="s" s="378">
        <v>945</v>
      </c>
      <c r="M8" s="73">
        <v>44354</v>
      </c>
      <c r="N8" s="105"/>
      <c r="O8" s="73"/>
      <c r="P8" s="73"/>
    </row>
    <row r="9" ht="20.1" customHeight="1">
      <c r="A9" s="58">
        <f>A8+1</f>
        <v>3</v>
      </c>
      <c r="B9" s="59">
        <v>18124</v>
      </c>
      <c r="C9" s="376">
        <v>50291</v>
      </c>
      <c r="D9" s="60">
        <v>80993</v>
      </c>
      <c r="E9" t="s" s="86">
        <v>107</v>
      </c>
      <c r="F9" t="s" s="86">
        <v>946</v>
      </c>
      <c r="G9" t="s" s="86">
        <f>E9&amp;","&amp;F9</f>
        <v>947</v>
      </c>
      <c r="H9" t="s" s="87">
        <v>931</v>
      </c>
      <c r="I9" t="s" s="89">
        <v>932</v>
      </c>
      <c r="J9" t="s" s="68">
        <v>948</v>
      </c>
      <c r="K9" s="385"/>
      <c r="L9" s="385"/>
      <c r="M9" s="73">
        <v>44356</v>
      </c>
      <c r="N9" s="105"/>
      <c r="O9" s="73"/>
      <c r="P9" s="73"/>
    </row>
    <row r="10" ht="20.1" customHeight="1">
      <c r="A10" s="58">
        <f>A9+1</f>
        <v>4</v>
      </c>
      <c r="B10" s="59">
        <v>18126</v>
      </c>
      <c r="C10" s="376">
        <v>50289</v>
      </c>
      <c r="D10" s="60">
        <v>81249</v>
      </c>
      <c r="E10" t="s" s="86">
        <v>949</v>
      </c>
      <c r="F10" t="s" s="86">
        <v>950</v>
      </c>
      <c r="G10" t="s" s="86">
        <f>E10&amp;","&amp;F10</f>
        <v>951</v>
      </c>
      <c r="H10" t="s" s="87">
        <v>931</v>
      </c>
      <c r="I10" t="s" s="89">
        <v>932</v>
      </c>
      <c r="J10" s="84"/>
      <c r="K10" s="377">
        <v>50290</v>
      </c>
      <c r="L10" t="s" s="378">
        <v>952</v>
      </c>
      <c r="M10" s="73">
        <v>44363</v>
      </c>
      <c r="N10" s="105"/>
      <c r="O10" s="73"/>
      <c r="P10" s="73"/>
    </row>
    <row r="11" ht="20.1" customHeight="1">
      <c r="A11" s="58">
        <f>A10+1</f>
        <v>5</v>
      </c>
      <c r="B11" s="59">
        <v>18128</v>
      </c>
      <c r="C11" s="376">
        <v>50288</v>
      </c>
      <c r="D11" s="60">
        <v>83278</v>
      </c>
      <c r="E11" t="s" s="86">
        <v>67</v>
      </c>
      <c r="F11" t="s" s="86">
        <v>953</v>
      </c>
      <c r="G11" t="s" s="86">
        <f>E11&amp;","&amp;F11</f>
        <v>954</v>
      </c>
      <c r="H11" t="s" s="87">
        <v>931</v>
      </c>
      <c r="I11" t="s" s="89">
        <v>932</v>
      </c>
      <c r="J11" s="84"/>
      <c r="K11" s="385"/>
      <c r="L11" s="385"/>
      <c r="M11" s="73">
        <v>44368</v>
      </c>
      <c r="N11" s="105"/>
      <c r="O11" s="73"/>
      <c r="P11" s="73"/>
    </row>
    <row r="12" ht="20.1" customHeight="1">
      <c r="A12" s="58">
        <f>A11+1</f>
        <v>6</v>
      </c>
      <c r="B12" s="59">
        <v>18129</v>
      </c>
      <c r="C12" s="376">
        <v>50300</v>
      </c>
      <c r="D12" s="60">
        <v>83512</v>
      </c>
      <c r="E12" t="s" s="86">
        <v>955</v>
      </c>
      <c r="F12" t="s" s="86">
        <v>956</v>
      </c>
      <c r="G12" t="s" s="86">
        <f>E12&amp;","&amp;F12</f>
        <v>957</v>
      </c>
      <c r="H12" t="s" s="87">
        <v>931</v>
      </c>
      <c r="I12" t="s" s="89">
        <v>932</v>
      </c>
      <c r="J12" s="84"/>
      <c r="K12" s="377">
        <v>50300</v>
      </c>
      <c r="L12" t="s" s="378">
        <v>958</v>
      </c>
      <c r="M12" s="73">
        <v>44356</v>
      </c>
      <c r="N12" s="105"/>
      <c r="O12" s="73"/>
      <c r="P12" s="73"/>
    </row>
    <row r="13" ht="20.1" customHeight="1">
      <c r="A13" s="58">
        <f>A12+1</f>
        <v>7</v>
      </c>
      <c r="B13" s="59">
        <v>18134</v>
      </c>
      <c r="C13" s="376">
        <v>50310</v>
      </c>
      <c r="D13" s="60">
        <v>81375</v>
      </c>
      <c r="E13" t="s" s="86">
        <v>107</v>
      </c>
      <c r="F13" t="s" s="86">
        <v>959</v>
      </c>
      <c r="G13" t="s" s="86">
        <f>E13&amp;","&amp;F13</f>
        <v>960</v>
      </c>
      <c r="H13" t="s" s="87">
        <v>931</v>
      </c>
      <c r="I13" t="s" s="89">
        <v>932</v>
      </c>
      <c r="J13" s="84"/>
      <c r="K13" s="385"/>
      <c r="L13" s="385"/>
      <c r="M13" s="73">
        <v>44368</v>
      </c>
      <c r="N13" s="105"/>
      <c r="O13" s="73"/>
      <c r="P13" s="73"/>
    </row>
    <row r="14" ht="20.1" customHeight="1">
      <c r="A14" s="58">
        <f>A13+1</f>
        <v>8</v>
      </c>
      <c r="B14" s="59">
        <v>18135</v>
      </c>
      <c r="C14" s="376">
        <v>50293</v>
      </c>
      <c r="D14" s="60">
        <v>81369</v>
      </c>
      <c r="E14" t="s" s="86">
        <v>107</v>
      </c>
      <c r="F14" t="s" s="86">
        <v>961</v>
      </c>
      <c r="G14" t="s" s="86">
        <f>E14&amp;","&amp;F14</f>
        <v>962</v>
      </c>
      <c r="H14" t="s" s="87">
        <v>931</v>
      </c>
      <c r="I14" t="s" s="89">
        <v>932</v>
      </c>
      <c r="J14" s="84"/>
      <c r="K14" s="377">
        <v>50320</v>
      </c>
      <c r="L14" t="s" s="378">
        <v>963</v>
      </c>
      <c r="M14" s="73">
        <v>44361</v>
      </c>
      <c r="N14" s="105"/>
      <c r="O14" s="73"/>
      <c r="P14" s="73"/>
    </row>
    <row r="15" ht="20.1" customHeight="1">
      <c r="A15" s="58">
        <f>A14+1</f>
        <v>9</v>
      </c>
      <c r="B15" s="59">
        <v>18136</v>
      </c>
      <c r="C15" s="376">
        <v>50301</v>
      </c>
      <c r="D15" s="60">
        <v>81371</v>
      </c>
      <c r="E15" t="s" s="86">
        <v>107</v>
      </c>
      <c r="F15" t="s" s="86">
        <v>964</v>
      </c>
      <c r="G15" t="s" s="86">
        <f>E15&amp;","&amp;F15</f>
        <v>965</v>
      </c>
      <c r="H15" t="s" s="87">
        <v>931</v>
      </c>
      <c r="I15" t="s" s="89">
        <v>932</v>
      </c>
      <c r="J15" s="84"/>
      <c r="K15" s="377">
        <v>50318</v>
      </c>
      <c r="L15" t="s" s="378">
        <v>941</v>
      </c>
      <c r="M15" s="73">
        <v>44362</v>
      </c>
      <c r="N15" s="105"/>
      <c r="O15" s="73"/>
      <c r="P15" t="s" s="118">
        <v>966</v>
      </c>
    </row>
    <row r="16" ht="20.1" customHeight="1">
      <c r="A16" s="58">
        <f>A15+1</f>
        <v>10</v>
      </c>
      <c r="B16" s="59">
        <v>18137</v>
      </c>
      <c r="C16" s="376">
        <v>50314</v>
      </c>
      <c r="D16" s="60">
        <v>83607</v>
      </c>
      <c r="E16" t="s" s="86">
        <v>967</v>
      </c>
      <c r="F16" t="s" s="86">
        <v>968</v>
      </c>
      <c r="G16" t="s" s="86">
        <f>E16&amp;","&amp;F16</f>
        <v>969</v>
      </c>
      <c r="H16" t="s" s="87">
        <v>931</v>
      </c>
      <c r="I16" t="s" s="89">
        <v>932</v>
      </c>
      <c r="J16" s="84"/>
      <c r="K16" s="377">
        <v>50319</v>
      </c>
      <c r="L16" t="s" s="378">
        <v>941</v>
      </c>
      <c r="M16" s="73">
        <v>44372</v>
      </c>
      <c r="N16" s="105"/>
      <c r="O16" s="73"/>
      <c r="P16" s="73"/>
    </row>
    <row r="17" ht="20.1" customHeight="1">
      <c r="A17" s="58">
        <f>A16+1</f>
        <v>11</v>
      </c>
      <c r="B17" s="59">
        <v>18138</v>
      </c>
      <c r="C17" s="376">
        <v>50303</v>
      </c>
      <c r="D17" s="60">
        <v>80933</v>
      </c>
      <c r="E17" t="s" s="86">
        <v>107</v>
      </c>
      <c r="F17" t="s" s="86">
        <v>970</v>
      </c>
      <c r="G17" t="s" s="86">
        <f>E17&amp;","&amp;F17</f>
        <v>971</v>
      </c>
      <c r="H17" t="s" s="87">
        <v>931</v>
      </c>
      <c r="I17" t="s" s="89">
        <v>932</v>
      </c>
      <c r="J17" s="84"/>
      <c r="K17" s="377">
        <v>50317</v>
      </c>
      <c r="L17" t="s" s="378">
        <v>972</v>
      </c>
      <c r="M17" s="73">
        <v>44365</v>
      </c>
      <c r="N17" s="105"/>
      <c r="O17" s="73"/>
      <c r="P17" s="73"/>
    </row>
    <row r="18" ht="20.1" customHeight="1">
      <c r="A18" s="58">
        <f>A17+1</f>
        <v>12</v>
      </c>
      <c r="B18" s="59">
        <v>18139</v>
      </c>
      <c r="C18" s="376">
        <v>50302</v>
      </c>
      <c r="D18" s="60">
        <v>85716</v>
      </c>
      <c r="E18" t="s" s="86">
        <v>973</v>
      </c>
      <c r="F18" t="s" s="86">
        <v>974</v>
      </c>
      <c r="G18" t="s" s="86">
        <f>E18&amp;","&amp;F18</f>
        <v>975</v>
      </c>
      <c r="H18" t="s" s="87">
        <v>931</v>
      </c>
      <c r="I18" t="s" s="89">
        <v>932</v>
      </c>
      <c r="J18" t="s" s="68">
        <v>976</v>
      </c>
      <c r="K18" s="377">
        <v>50316</v>
      </c>
      <c r="L18" t="s" s="378">
        <v>977</v>
      </c>
      <c r="M18" s="73">
        <v>44364</v>
      </c>
      <c r="N18" s="105"/>
      <c r="O18" s="73"/>
      <c r="P18" s="73"/>
    </row>
    <row r="19" ht="20.1" customHeight="1">
      <c r="A19" t="s" s="173">
        <v>395</v>
      </c>
      <c r="B19" s="128">
        <v>18140</v>
      </c>
      <c r="C19" s="381">
        <v>50315</v>
      </c>
      <c r="D19" s="129">
        <v>82256</v>
      </c>
      <c r="E19" t="s" s="124">
        <v>631</v>
      </c>
      <c r="F19" t="s" s="124">
        <v>978</v>
      </c>
      <c r="G19" t="s" s="124">
        <f>E19&amp;","&amp;F19</f>
        <v>979</v>
      </c>
      <c r="H19" t="s" s="130">
        <v>931</v>
      </c>
      <c r="I19" t="s" s="132">
        <v>932</v>
      </c>
      <c r="J19" s="140"/>
      <c r="K19" s="386"/>
      <c r="L19" s="386"/>
      <c r="M19" s="138">
        <v>44376</v>
      </c>
      <c r="N19" s="160"/>
      <c r="O19" t="s" s="384">
        <v>980</v>
      </c>
      <c r="P19" s="138"/>
    </row>
    <row r="20" ht="20.1" customHeight="1">
      <c r="A20" s="58">
        <f>A18+1</f>
        <v>13</v>
      </c>
      <c r="B20" s="59">
        <v>18141</v>
      </c>
      <c r="C20" s="376">
        <v>18141</v>
      </c>
      <c r="D20" s="60">
        <v>81541</v>
      </c>
      <c r="E20" t="s" s="86">
        <v>107</v>
      </c>
      <c r="F20" t="s" s="86">
        <v>981</v>
      </c>
      <c r="G20" t="s" s="86">
        <f>E20&amp;","&amp;F20</f>
        <v>982</v>
      </c>
      <c r="H20" t="s" s="87">
        <v>931</v>
      </c>
      <c r="I20" t="s" s="89">
        <v>932</v>
      </c>
      <c r="J20" t="s" s="68">
        <v>983</v>
      </c>
      <c r="K20" s="385"/>
      <c r="L20" s="385"/>
      <c r="M20" s="387">
        <v>45037</v>
      </c>
      <c r="N20" s="105"/>
      <c r="O20" s="73"/>
      <c r="P20" s="73"/>
    </row>
    <row r="21" ht="20.1" customHeight="1">
      <c r="A21" s="58">
        <f>A20+1</f>
        <v>14</v>
      </c>
      <c r="B21" s="59">
        <v>18142</v>
      </c>
      <c r="C21" s="376">
        <v>50322</v>
      </c>
      <c r="D21" s="60">
        <v>83059</v>
      </c>
      <c r="E21" t="s" s="86">
        <v>984</v>
      </c>
      <c r="F21" t="s" s="86">
        <v>985</v>
      </c>
      <c r="G21" t="s" s="86">
        <f>E21&amp;","&amp;F21</f>
        <v>986</v>
      </c>
      <c r="H21" t="s" s="87">
        <v>931</v>
      </c>
      <c r="I21" t="s" s="89">
        <v>932</v>
      </c>
      <c r="J21" t="s" s="68">
        <v>987</v>
      </c>
      <c r="K21" s="385"/>
      <c r="L21" s="385"/>
      <c r="M21" s="73">
        <v>44370</v>
      </c>
      <c r="N21" s="105"/>
      <c r="O21" s="73"/>
      <c r="P21" s="73"/>
    </row>
    <row r="22" ht="20.1" customHeight="1">
      <c r="A22" t="s" s="173">
        <v>395</v>
      </c>
      <c r="B22" s="128">
        <v>18143</v>
      </c>
      <c r="C22" s="381">
        <v>18143</v>
      </c>
      <c r="D22" s="129">
        <v>81541</v>
      </c>
      <c r="E22" t="s" s="124">
        <v>107</v>
      </c>
      <c r="F22" t="s" s="124">
        <v>988</v>
      </c>
      <c r="G22" t="s" s="124">
        <f>E22&amp;","&amp;F22</f>
        <v>989</v>
      </c>
      <c r="H22" t="s" s="130">
        <v>931</v>
      </c>
      <c r="I22" t="s" s="132">
        <v>932</v>
      </c>
      <c r="J22" t="s" s="124">
        <v>983</v>
      </c>
      <c r="K22" s="386"/>
      <c r="L22" s="386"/>
      <c r="M22" s="138">
        <v>45038</v>
      </c>
      <c r="N22" t="s" s="137">
        <v>990</v>
      </c>
      <c r="O22" s="138"/>
      <c r="P22" s="138"/>
    </row>
    <row r="23" ht="20.1" customHeight="1">
      <c r="A23" s="58">
        <f>A21+1</f>
        <v>15</v>
      </c>
      <c r="B23" s="59">
        <v>18144</v>
      </c>
      <c r="C23" s="376">
        <v>18144</v>
      </c>
      <c r="D23" s="60">
        <v>81737</v>
      </c>
      <c r="E23" t="s" s="86">
        <v>107</v>
      </c>
      <c r="F23" t="s" s="86">
        <v>991</v>
      </c>
      <c r="G23" t="s" s="86">
        <f>E23&amp;","&amp;F23</f>
        <v>992</v>
      </c>
      <c r="H23" t="s" s="87">
        <v>931</v>
      </c>
      <c r="I23" t="s" s="89">
        <v>932</v>
      </c>
      <c r="J23" t="s" s="68">
        <v>993</v>
      </c>
      <c r="K23" s="385"/>
      <c r="L23" s="385"/>
      <c r="M23" s="73">
        <v>44375</v>
      </c>
      <c r="N23" s="105"/>
      <c r="O23" s="73"/>
      <c r="P23" s="73"/>
    </row>
    <row r="24" ht="20.1" customHeight="1">
      <c r="A24" s="58">
        <f>A23+1</f>
        <v>16</v>
      </c>
      <c r="B24" s="59">
        <v>18145</v>
      </c>
      <c r="C24" s="376">
        <v>18145</v>
      </c>
      <c r="D24" s="60">
        <v>81545</v>
      </c>
      <c r="E24" t="s" s="86">
        <v>994</v>
      </c>
      <c r="F24" t="s" s="86">
        <v>995</v>
      </c>
      <c r="G24" t="s" s="86">
        <f>E24&amp;","&amp;F24</f>
        <v>996</v>
      </c>
      <c r="H24" t="s" s="87">
        <v>931</v>
      </c>
      <c r="I24" t="s" s="89">
        <v>932</v>
      </c>
      <c r="J24" t="s" s="68">
        <v>997</v>
      </c>
      <c r="K24" s="377">
        <v>51766</v>
      </c>
      <c r="L24" t="s" s="378">
        <v>998</v>
      </c>
      <c r="M24" s="73">
        <v>44735</v>
      </c>
      <c r="N24" s="105"/>
      <c r="O24" s="73"/>
      <c r="P24" s="73"/>
    </row>
    <row r="25" ht="18.75" customHeight="1">
      <c r="A25" s="58">
        <f>A24+1</f>
        <v>17</v>
      </c>
      <c r="B25" s="59">
        <v>18146</v>
      </c>
      <c r="C25" s="376">
        <v>18146</v>
      </c>
      <c r="D25" s="60">
        <v>80469</v>
      </c>
      <c r="E25" t="s" s="86">
        <v>107</v>
      </c>
      <c r="F25" t="s" s="86">
        <v>999</v>
      </c>
      <c r="G25" t="s" s="86">
        <f>E25&amp;","&amp;F25</f>
        <v>1000</v>
      </c>
      <c r="H25" t="s" s="87">
        <v>931</v>
      </c>
      <c r="I25" t="s" s="89">
        <v>932</v>
      </c>
      <c r="J25" t="s" s="68">
        <v>987</v>
      </c>
      <c r="K25" s="377">
        <v>51925</v>
      </c>
      <c r="L25" t="s" s="378">
        <v>1001</v>
      </c>
      <c r="M25" s="73">
        <v>45125</v>
      </c>
      <c r="N25" s="105"/>
      <c r="O25" s="73"/>
      <c r="P25" s="73"/>
    </row>
    <row r="26" ht="20.1" customHeight="1">
      <c r="A26" s="58">
        <f>A25+1</f>
        <v>18</v>
      </c>
      <c r="B26" s="59">
        <v>18147</v>
      </c>
      <c r="C26" s="376">
        <v>18147</v>
      </c>
      <c r="D26" s="60">
        <v>80639</v>
      </c>
      <c r="E26" t="s" s="86">
        <v>1002</v>
      </c>
      <c r="F26" t="s" s="86">
        <v>1003</v>
      </c>
      <c r="G26" t="s" s="388">
        <f>E26&amp;","&amp;F26</f>
        <v>1004</v>
      </c>
      <c r="H26" t="s" s="87">
        <v>931</v>
      </c>
      <c r="I26" t="s" s="89">
        <v>932</v>
      </c>
      <c r="J26" t="s" s="68">
        <v>1005</v>
      </c>
      <c r="K26" s="385"/>
      <c r="L26" s="385"/>
      <c r="M26" s="73">
        <v>45135</v>
      </c>
      <c r="N26" s="105"/>
      <c r="O26" s="73"/>
      <c r="P26" s="73"/>
    </row>
    <row r="27" ht="20.1" customHeight="1">
      <c r="A27" s="58">
        <f>A26+1</f>
        <v>19</v>
      </c>
      <c r="B27" s="59">
        <v>18148</v>
      </c>
      <c r="C27" s="376">
        <v>18148</v>
      </c>
      <c r="D27" s="389">
        <v>81825</v>
      </c>
      <c r="E27" t="s" s="86">
        <v>1006</v>
      </c>
      <c r="F27" t="s" s="86">
        <v>1007</v>
      </c>
      <c r="G27" t="s" s="86">
        <f>E27&amp;","&amp;F27</f>
        <v>1008</v>
      </c>
      <c r="H27" t="s" s="87">
        <v>931</v>
      </c>
      <c r="I27" t="s" s="89">
        <v>932</v>
      </c>
      <c r="J27" t="s" s="68">
        <v>1009</v>
      </c>
      <c r="K27" s="377">
        <v>51958</v>
      </c>
      <c r="L27" s="385"/>
      <c r="M27" s="73">
        <v>45210</v>
      </c>
      <c r="N27" s="105"/>
      <c r="O27" s="73"/>
      <c r="P27" s="73"/>
    </row>
    <row r="28" ht="19.5" customHeight="1">
      <c r="A28" s="58">
        <f>A29+1</f>
        <v>21</v>
      </c>
      <c r="B28" s="59">
        <v>18149</v>
      </c>
      <c r="C28" s="376">
        <v>18149</v>
      </c>
      <c r="D28" s="60">
        <v>80335</v>
      </c>
      <c r="E28" t="s" s="86">
        <v>107</v>
      </c>
      <c r="F28" t="s" s="86">
        <v>1010</v>
      </c>
      <c r="G28" t="s" s="86">
        <f>E28&amp;","&amp;F28</f>
        <v>1011</v>
      </c>
      <c r="H28" t="s" s="87">
        <v>931</v>
      </c>
      <c r="I28" t="s" s="89">
        <v>932</v>
      </c>
      <c r="J28" t="s" s="68">
        <v>987</v>
      </c>
      <c r="K28" s="385"/>
      <c r="L28" s="385"/>
      <c r="M28" s="73">
        <v>45574</v>
      </c>
      <c r="N28" s="105"/>
      <c r="O28" s="73"/>
      <c r="P28" s="73"/>
    </row>
    <row r="29" ht="19.5" customHeight="1">
      <c r="A29" s="58">
        <f>A27+1</f>
        <v>20</v>
      </c>
      <c r="B29" s="59">
        <v>18155</v>
      </c>
      <c r="C29" s="376">
        <v>18155</v>
      </c>
      <c r="D29" s="60">
        <v>80331</v>
      </c>
      <c r="E29" t="s" s="86">
        <v>107</v>
      </c>
      <c r="F29" t="s" s="86">
        <v>1012</v>
      </c>
      <c r="G29" t="s" s="86">
        <f>E29&amp;","&amp;F29</f>
        <v>1013</v>
      </c>
      <c r="H29" t="s" s="87">
        <v>931</v>
      </c>
      <c r="I29" t="s" s="89">
        <v>932</v>
      </c>
      <c r="J29" t="s" s="68">
        <v>987</v>
      </c>
      <c r="K29" s="377">
        <v>51331</v>
      </c>
      <c r="L29" t="s" s="378">
        <v>941</v>
      </c>
      <c r="M29" s="73">
        <v>44377</v>
      </c>
      <c r="N29" s="105"/>
      <c r="O29" s="73"/>
      <c r="P29" s="73"/>
    </row>
    <row r="30" ht="16.5" customHeight="1">
      <c r="A30" s="12"/>
      <c r="B30" s="260"/>
      <c r="C30" s="390"/>
      <c r="D30" s="261"/>
      <c r="E30" s="261"/>
      <c r="F30" s="261"/>
      <c r="G30" s="261"/>
      <c r="H30" s="391"/>
      <c r="I30" s="392"/>
      <c r="J30" s="393"/>
      <c r="K30" s="393"/>
      <c r="L30" s="393"/>
      <c r="M30" s="276"/>
      <c r="N30" s="275"/>
      <c r="O30" s="275"/>
      <c r="P30" s="275"/>
    </row>
  </sheetData>
  <conditionalFormatting sqref="J2:L2 J27:L28 J30:L30">
    <cfRule type="cellIs" dxfId="84" priority="1" operator="equal" stopIfTrue="1">
      <formula>"P/U"</formula>
    </cfRule>
    <cfRule type="cellIs" dxfId="85" priority="2" operator="equal" stopIfTrue="1">
      <formula>"P/U"</formula>
    </cfRule>
    <cfRule type="cellIs" dxfId="86" priority="3" operator="equal" stopIfTrue="1">
      <formula>"P"</formula>
    </cfRule>
  </conditionalFormatting>
  <conditionalFormatting sqref="M2:N2 M30:N30">
    <cfRule type="cellIs" dxfId="87" priority="1" operator="equal" stopIfTrue="1">
      <formula>"Flagship"</formula>
    </cfRule>
    <cfRule type="cellIs" dxfId="88" priority="2" operator="greaterThan" stopIfTrue="1">
      <formula>-23166</formula>
    </cfRule>
    <cfRule type="cellIs" dxfId="89" priority="3" operator="greaterThan" stopIfTrue="1">
      <formula>-23166</formula>
    </cfRule>
    <cfRule type="cellIs" dxfId="90" priority="4" operator="between" stopIfTrue="1">
      <formula>-23166</formula>
      <formula>-22800</formula>
    </cfRule>
    <cfRule type="cellIs" dxfId="91" priority="5" operator="between" stopIfTrue="1">
      <formula>-22984</formula>
      <formula>-22800</formula>
    </cfRule>
  </conditionalFormatting>
  <conditionalFormatting sqref="O3:P29">
    <cfRule type="cellIs" dxfId="92" priority="1" operator="between" stopIfTrue="1">
      <formula>-22800</formula>
      <formula>-22436</formula>
    </cfRule>
    <cfRule type="cellIs" dxfId="93" priority="2" operator="between" stopIfTrue="1">
      <formula>-23166</formula>
      <formula>-22801</formula>
    </cfRule>
    <cfRule type="cellIs" dxfId="94" priority="3" operator="between" stopIfTrue="1">
      <formula>-23166</formula>
      <formula>-22801</formula>
    </cfRule>
  </conditionalFormatting>
  <pageMargins left="0.13" right="0.11811" top="0.393701" bottom="0.393701" header="0" footer="0.11811"/>
  <pageSetup firstPageNumber="1" fitToHeight="1" fitToWidth="1" scale="80" useFirstPageNumber="0" orientation="landscape" pageOrder="downThenOver"/>
  <headerFooter>
    <oddFooter>&amp;L&amp;"Calibri,Regular"&amp;11&amp;K000000/Users/christian/Library/Containers/com.apple.mail/Data/Library/Mail Downloads/BD7E203E-1458-4542-9D04-1B399BF575D2/01_Filialen Übersicht 2024.xlsx</oddFooter>
  </headerFooter>
  <drawing r:id="rId1"/>
  <legacyDrawing r:id="rId2"/>
</worksheet>
</file>

<file path=xl/worksheets/sheet4.xml><?xml version="1.0" encoding="utf-8"?>
<worksheet xmlns:r="http://schemas.openxmlformats.org/officeDocument/2006/relationships" xmlns="http://schemas.openxmlformats.org/spreadsheetml/2006/main">
  <dimension ref="A1:U746"/>
  <sheetViews>
    <sheetView workbookViewId="0" showGridLines="0" defaultGridColor="1"/>
  </sheetViews>
  <sheetFormatPr defaultColWidth="11.5" defaultRowHeight="12.75" customHeight="1" outlineLevelRow="0" outlineLevelCol="0"/>
  <cols>
    <col min="1" max="1" width="6.17188" style="394" customWidth="1"/>
    <col min="2" max="2" width="6.85156" style="394" customWidth="1"/>
    <col min="3" max="3" width="7.35156" style="394" customWidth="1"/>
    <col min="4" max="4" width="6.67188" style="394" customWidth="1"/>
    <col min="5" max="5" width="7.85156" style="394" customWidth="1"/>
    <col min="6" max="6" width="33.1719" style="394" customWidth="1"/>
    <col min="7" max="7" width="22.8516" style="394" customWidth="1"/>
    <col min="8" max="8" width="6" style="394" customWidth="1"/>
    <col min="9" max="9" width="17.8516" style="394" customWidth="1"/>
    <col min="10" max="10" width="7.85156" style="394" customWidth="1"/>
    <col min="11" max="11" width="7.17188" style="394" customWidth="1"/>
    <col min="12" max="12" width="17.6719" style="394" customWidth="1"/>
    <col min="13" max="13" width="18.8516" style="394" customWidth="1"/>
    <col min="14" max="14" width="9.5" style="394" customWidth="1"/>
    <col min="15" max="15" width="8.67188" style="394" customWidth="1"/>
    <col min="16" max="16" width="10.1719" style="394" customWidth="1"/>
    <col min="17" max="17" width="9.85156" style="394" customWidth="1"/>
    <col min="18" max="18" width="13.1719" style="394" customWidth="1"/>
    <col min="19" max="19" width="9.85156" style="394" customWidth="1"/>
    <col min="20" max="20" width="31.3516" style="394" customWidth="1"/>
    <col min="21" max="21" width="11.5" style="394" customWidth="1"/>
    <col min="22" max="16384" width="11.5" style="394" customWidth="1"/>
  </cols>
  <sheetData>
    <row r="1" ht="18.75" customHeight="1">
      <c r="A1" t="s" s="395">
        <v>1015</v>
      </c>
      <c r="B1" s="311"/>
      <c r="C1" s="396"/>
      <c r="D1" s="311"/>
      <c r="E1" s="311"/>
      <c r="F1" s="311"/>
      <c r="G1" s="311"/>
      <c r="H1" s="311"/>
      <c r="I1" s="311"/>
      <c r="J1" s="311"/>
      <c r="K1" s="397"/>
      <c r="L1" s="311"/>
      <c r="M1" s="311"/>
      <c r="N1" s="311"/>
      <c r="O1" s="311"/>
      <c r="P1" s="311"/>
      <c r="Q1" s="311"/>
      <c r="R1" s="311"/>
      <c r="S1" s="311"/>
      <c r="T1" s="311"/>
      <c r="U1" s="311"/>
    </row>
    <row r="2" ht="13.75" customHeight="1">
      <c r="A2" s="398"/>
      <c r="B2" s="311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  <c r="S2" s="398"/>
      <c r="T2" s="398"/>
      <c r="U2" s="311"/>
    </row>
    <row r="3" ht="15.95" customHeight="1">
      <c r="A3" t="s" s="399">
        <v>1016</v>
      </c>
      <c r="B3" t="s" s="400">
        <v>1017</v>
      </c>
      <c r="C3" t="s" s="401">
        <v>1018</v>
      </c>
      <c r="D3" t="s" s="401">
        <v>1019</v>
      </c>
      <c r="E3" t="s" s="402">
        <v>1020</v>
      </c>
      <c r="F3" t="s" s="401">
        <v>1021</v>
      </c>
      <c r="G3" t="s" s="401">
        <v>12</v>
      </c>
      <c r="H3" t="s" s="403">
        <v>1022</v>
      </c>
      <c r="I3" t="s" s="403">
        <v>16</v>
      </c>
      <c r="J3" t="s" s="402">
        <v>17</v>
      </c>
      <c r="K3" t="s" s="402">
        <v>18</v>
      </c>
      <c r="L3" t="s" s="402">
        <v>1023</v>
      </c>
      <c r="M3" t="s" s="402">
        <v>1024</v>
      </c>
      <c r="N3" t="s" s="404">
        <v>27</v>
      </c>
      <c r="O3" t="s" s="404">
        <v>1025</v>
      </c>
      <c r="P3" t="s" s="404">
        <v>1026</v>
      </c>
      <c r="Q3" t="s" s="404">
        <v>1027</v>
      </c>
      <c r="R3" t="s" s="404">
        <v>1028</v>
      </c>
      <c r="S3" t="s" s="404">
        <v>29</v>
      </c>
      <c r="T3" t="s" s="401">
        <v>1029</v>
      </c>
      <c r="U3" s="405"/>
    </row>
    <row r="4" ht="18.75" customHeight="1">
      <c r="A4" s="389">
        <v>2012</v>
      </c>
      <c r="B4" t="s" s="406">
        <v>1030</v>
      </c>
      <c r="C4" s="407">
        <v>14458</v>
      </c>
      <c r="D4" s="408"/>
      <c r="E4" s="182"/>
      <c r="F4" t="s" s="406">
        <v>1031</v>
      </c>
      <c r="G4" s="182"/>
      <c r="H4" s="182"/>
      <c r="I4" s="182"/>
      <c r="J4" s="182"/>
      <c r="K4" s="408"/>
      <c r="L4" s="182"/>
      <c r="M4" s="408"/>
      <c r="N4" s="409"/>
      <c r="O4" s="409"/>
      <c r="P4" s="409"/>
      <c r="Q4" s="409"/>
      <c r="R4" t="s" s="410">
        <v>1032</v>
      </c>
      <c r="S4" s="409"/>
      <c r="T4" t="s" s="411">
        <v>1033</v>
      </c>
      <c r="U4" s="405"/>
    </row>
    <row r="5" ht="15.95" customHeight="1">
      <c r="A5" s="283">
        <v>2012</v>
      </c>
      <c r="B5" t="s" s="412">
        <v>1030</v>
      </c>
      <c r="C5" s="407">
        <v>18815</v>
      </c>
      <c r="D5" s="408"/>
      <c r="E5" s="182"/>
      <c r="F5" t="s" s="406">
        <v>1034</v>
      </c>
      <c r="G5" s="182"/>
      <c r="H5" s="182"/>
      <c r="I5" s="182"/>
      <c r="J5" s="182"/>
      <c r="K5" s="408"/>
      <c r="L5" s="182"/>
      <c r="M5" s="408"/>
      <c r="N5" s="409"/>
      <c r="O5" s="409"/>
      <c r="P5" s="409"/>
      <c r="Q5" s="409"/>
      <c r="R5" t="s" s="410">
        <v>1035</v>
      </c>
      <c r="S5" s="409"/>
      <c r="T5" t="s" s="411">
        <v>1036</v>
      </c>
      <c r="U5" s="405"/>
    </row>
    <row r="6" ht="15.95" customHeight="1">
      <c r="A6" s="413">
        <v>2012</v>
      </c>
      <c r="B6" t="s" s="414">
        <v>1030</v>
      </c>
      <c r="C6" s="407">
        <v>14140</v>
      </c>
      <c r="D6" s="408"/>
      <c r="E6" s="182"/>
      <c r="F6" t="s" s="406">
        <v>1037</v>
      </c>
      <c r="G6" s="182"/>
      <c r="H6" s="182"/>
      <c r="I6" s="182"/>
      <c r="J6" s="182"/>
      <c r="K6" s="408"/>
      <c r="L6" s="182"/>
      <c r="M6" s="408"/>
      <c r="N6" s="409"/>
      <c r="O6" s="409"/>
      <c r="P6" s="409"/>
      <c r="Q6" s="409"/>
      <c r="R6" t="s" s="410">
        <v>1038</v>
      </c>
      <c r="S6" s="409"/>
      <c r="T6" t="s" s="411">
        <v>1039</v>
      </c>
      <c r="U6" s="405"/>
    </row>
    <row r="7" ht="15.95" customHeight="1">
      <c r="A7" s="413">
        <v>2012</v>
      </c>
      <c r="B7" t="s" s="414">
        <v>1030</v>
      </c>
      <c r="C7" s="407">
        <v>14602</v>
      </c>
      <c r="D7" s="408"/>
      <c r="E7" s="182"/>
      <c r="F7" t="s" s="406">
        <v>1040</v>
      </c>
      <c r="G7" s="182"/>
      <c r="H7" s="182"/>
      <c r="I7" s="182"/>
      <c r="J7" s="182"/>
      <c r="K7" s="408"/>
      <c r="L7" s="182"/>
      <c r="M7" s="408"/>
      <c r="N7" s="409"/>
      <c r="O7" s="409"/>
      <c r="P7" s="409"/>
      <c r="Q7" s="409"/>
      <c r="R7" t="s" s="410">
        <v>1041</v>
      </c>
      <c r="S7" s="409"/>
      <c r="T7" t="s" s="411">
        <v>1042</v>
      </c>
      <c r="U7" s="405"/>
    </row>
    <row r="8" ht="15.95" customHeight="1">
      <c r="A8" s="413">
        <v>2012</v>
      </c>
      <c r="B8" t="s" s="414">
        <v>1030</v>
      </c>
      <c r="C8" s="407">
        <v>14455</v>
      </c>
      <c r="D8" s="408"/>
      <c r="E8" s="182"/>
      <c r="F8" t="s" s="406">
        <v>1043</v>
      </c>
      <c r="G8" s="182"/>
      <c r="H8" s="182"/>
      <c r="I8" s="182"/>
      <c r="J8" s="182"/>
      <c r="K8" s="408"/>
      <c r="L8" s="182"/>
      <c r="M8" s="408"/>
      <c r="N8" s="409"/>
      <c r="O8" s="409"/>
      <c r="P8" s="409"/>
      <c r="Q8" s="409"/>
      <c r="R8" t="s" s="410">
        <v>1044</v>
      </c>
      <c r="S8" s="409"/>
      <c r="T8" t="s" s="411">
        <v>1045</v>
      </c>
      <c r="U8" s="405"/>
    </row>
    <row r="9" ht="15.95" customHeight="1">
      <c r="A9" s="413">
        <v>2012</v>
      </c>
      <c r="B9" t="s" s="414">
        <v>1030</v>
      </c>
      <c r="C9" s="407">
        <v>16245</v>
      </c>
      <c r="D9" s="408"/>
      <c r="E9" s="182"/>
      <c r="F9" t="s" s="406">
        <v>1046</v>
      </c>
      <c r="G9" s="182"/>
      <c r="H9" s="182"/>
      <c r="I9" s="182"/>
      <c r="J9" s="182"/>
      <c r="K9" s="408"/>
      <c r="L9" s="182"/>
      <c r="M9" s="408"/>
      <c r="N9" s="409"/>
      <c r="O9" s="409"/>
      <c r="P9" s="409"/>
      <c r="Q9" s="409"/>
      <c r="R9" t="s" s="410">
        <v>1047</v>
      </c>
      <c r="S9" s="409"/>
      <c r="T9" t="s" s="411">
        <v>1048</v>
      </c>
      <c r="U9" s="405"/>
    </row>
    <row r="10" ht="15.95" customHeight="1">
      <c r="A10" s="413">
        <v>2012</v>
      </c>
      <c r="B10" t="s" s="414">
        <v>1030</v>
      </c>
      <c r="C10" s="407">
        <v>14394</v>
      </c>
      <c r="D10" s="408"/>
      <c r="E10" s="182"/>
      <c r="F10" t="s" s="406">
        <v>1049</v>
      </c>
      <c r="G10" s="182"/>
      <c r="H10" s="182"/>
      <c r="I10" s="182"/>
      <c r="J10" s="182"/>
      <c r="K10" s="408"/>
      <c r="L10" s="182"/>
      <c r="M10" s="408"/>
      <c r="N10" s="409"/>
      <c r="O10" s="409"/>
      <c r="P10" s="409"/>
      <c r="Q10" s="409"/>
      <c r="R10" t="s" s="410">
        <v>1050</v>
      </c>
      <c r="S10" s="409"/>
      <c r="T10" s="415"/>
      <c r="U10" s="405"/>
    </row>
    <row r="11" ht="15.95" customHeight="1">
      <c r="A11" s="413">
        <v>2012</v>
      </c>
      <c r="B11" t="s" s="414">
        <v>1030</v>
      </c>
      <c r="C11" s="407">
        <v>13882</v>
      </c>
      <c r="D11" s="408"/>
      <c r="E11" s="182"/>
      <c r="F11" t="s" s="406">
        <v>1051</v>
      </c>
      <c r="G11" s="182"/>
      <c r="H11" s="182"/>
      <c r="I11" s="182"/>
      <c r="J11" s="182"/>
      <c r="K11" s="408"/>
      <c r="L11" s="182"/>
      <c r="M11" s="408"/>
      <c r="N11" s="409"/>
      <c r="O11" s="409"/>
      <c r="P11" s="409"/>
      <c r="Q11" s="409"/>
      <c r="R11" t="s" s="410">
        <v>1052</v>
      </c>
      <c r="S11" s="409"/>
      <c r="T11" t="s" s="411">
        <v>1053</v>
      </c>
      <c r="U11" s="405"/>
    </row>
    <row r="12" ht="15.95" customHeight="1">
      <c r="A12" s="413">
        <v>2012</v>
      </c>
      <c r="B12" t="s" s="414">
        <v>1030</v>
      </c>
      <c r="C12" s="407">
        <v>16105</v>
      </c>
      <c r="D12" s="408"/>
      <c r="E12" s="182"/>
      <c r="F12" t="s" s="406">
        <v>1054</v>
      </c>
      <c r="G12" s="182"/>
      <c r="H12" s="182"/>
      <c r="I12" s="182"/>
      <c r="J12" s="182"/>
      <c r="K12" s="408"/>
      <c r="L12" s="182"/>
      <c r="M12" s="408"/>
      <c r="N12" s="409"/>
      <c r="O12" s="409"/>
      <c r="P12" s="409"/>
      <c r="Q12" s="409"/>
      <c r="R12" t="s" s="410">
        <v>1052</v>
      </c>
      <c r="S12" s="409"/>
      <c r="T12" t="s" s="411">
        <v>1055</v>
      </c>
      <c r="U12" s="405"/>
    </row>
    <row r="13" ht="15.95" customHeight="1">
      <c r="A13" s="413">
        <v>2012</v>
      </c>
      <c r="B13" t="s" s="414">
        <v>1030</v>
      </c>
      <c r="C13" s="407">
        <v>19961</v>
      </c>
      <c r="D13" s="408"/>
      <c r="E13" s="182"/>
      <c r="F13" t="s" s="406">
        <v>1056</v>
      </c>
      <c r="G13" s="182"/>
      <c r="H13" s="182"/>
      <c r="I13" s="182"/>
      <c r="J13" s="182"/>
      <c r="K13" s="408"/>
      <c r="L13" s="182"/>
      <c r="M13" s="408"/>
      <c r="N13" s="409"/>
      <c r="O13" s="409"/>
      <c r="P13" s="409"/>
      <c r="Q13" s="409"/>
      <c r="R13" t="s" s="410">
        <v>1052</v>
      </c>
      <c r="S13" s="409"/>
      <c r="T13" t="s" s="411">
        <v>1055</v>
      </c>
      <c r="U13" s="405"/>
    </row>
    <row r="14" ht="15.95" customHeight="1">
      <c r="A14" t="s" s="416">
        <v>1057</v>
      </c>
      <c r="B14" t="s" s="414">
        <v>1030</v>
      </c>
      <c r="C14" s="407">
        <v>14116</v>
      </c>
      <c r="D14" s="408"/>
      <c r="E14" s="182"/>
      <c r="F14" t="s" s="406">
        <v>1058</v>
      </c>
      <c r="G14" s="182"/>
      <c r="H14" s="182"/>
      <c r="I14" s="182"/>
      <c r="J14" s="182"/>
      <c r="K14" s="408"/>
      <c r="L14" s="182"/>
      <c r="M14" s="408"/>
      <c r="N14" s="409"/>
      <c r="O14" s="409"/>
      <c r="P14" s="409"/>
      <c r="Q14" s="409"/>
      <c r="R14" t="s" s="410">
        <v>1059</v>
      </c>
      <c r="S14" s="409"/>
      <c r="T14" t="s" s="411">
        <v>1055</v>
      </c>
      <c r="U14" s="405"/>
    </row>
    <row r="15" ht="15.95" customHeight="1">
      <c r="A15" s="413">
        <v>2012</v>
      </c>
      <c r="B15" t="s" s="414">
        <v>1030</v>
      </c>
      <c r="C15" s="407">
        <v>13870</v>
      </c>
      <c r="D15" s="408"/>
      <c r="E15" s="182"/>
      <c r="F15" t="s" s="406">
        <v>1060</v>
      </c>
      <c r="G15" s="182"/>
      <c r="H15" s="182"/>
      <c r="I15" s="182"/>
      <c r="J15" s="182"/>
      <c r="K15" s="408"/>
      <c r="L15" s="182"/>
      <c r="M15" s="408"/>
      <c r="N15" s="409"/>
      <c r="O15" s="409"/>
      <c r="P15" s="409"/>
      <c r="Q15" s="409"/>
      <c r="R15" t="s" s="410">
        <v>1061</v>
      </c>
      <c r="S15" s="409"/>
      <c r="T15" t="s" s="411">
        <v>1055</v>
      </c>
      <c r="U15" s="405"/>
    </row>
    <row r="16" ht="15.95" customHeight="1">
      <c r="A16" s="413">
        <v>2012</v>
      </c>
      <c r="B16" t="s" s="414">
        <v>1030</v>
      </c>
      <c r="C16" s="407">
        <v>14288</v>
      </c>
      <c r="D16" s="408"/>
      <c r="E16" s="182"/>
      <c r="F16" t="s" s="406">
        <v>1062</v>
      </c>
      <c r="G16" s="182"/>
      <c r="H16" s="182"/>
      <c r="I16" s="182"/>
      <c r="J16" s="182"/>
      <c r="K16" s="408"/>
      <c r="L16" s="182"/>
      <c r="M16" s="408"/>
      <c r="N16" s="409"/>
      <c r="O16" s="409"/>
      <c r="P16" s="409"/>
      <c r="Q16" s="409"/>
      <c r="R16" t="s" s="410">
        <v>1063</v>
      </c>
      <c r="S16" s="409"/>
      <c r="T16" t="s" s="411">
        <v>1064</v>
      </c>
      <c r="U16" s="405"/>
    </row>
    <row r="17" ht="15.95" customHeight="1">
      <c r="A17" s="413">
        <v>2012</v>
      </c>
      <c r="B17" t="s" s="414">
        <v>1030</v>
      </c>
      <c r="C17" s="407">
        <v>16530</v>
      </c>
      <c r="D17" s="408"/>
      <c r="E17" s="182"/>
      <c r="F17" t="s" s="406">
        <v>1065</v>
      </c>
      <c r="G17" s="182"/>
      <c r="H17" s="182"/>
      <c r="I17" s="182"/>
      <c r="J17" s="182"/>
      <c r="K17" s="408"/>
      <c r="L17" s="182"/>
      <c r="M17" s="408"/>
      <c r="N17" s="409"/>
      <c r="O17" s="409"/>
      <c r="P17" s="409"/>
      <c r="Q17" s="409"/>
      <c r="R17" t="s" s="410">
        <v>1063</v>
      </c>
      <c r="S17" s="409"/>
      <c r="T17" t="s" s="411">
        <v>1055</v>
      </c>
      <c r="U17" s="405"/>
    </row>
    <row r="18" ht="15.95" customHeight="1">
      <c r="A18" s="413">
        <v>2013</v>
      </c>
      <c r="B18" t="s" s="414">
        <v>27</v>
      </c>
      <c r="C18" s="407">
        <v>14473</v>
      </c>
      <c r="D18" s="407">
        <v>14473</v>
      </c>
      <c r="E18" s="389">
        <v>80538</v>
      </c>
      <c r="F18" t="s" s="406">
        <v>107</v>
      </c>
      <c r="G18" t="s" s="406">
        <v>1066</v>
      </c>
      <c r="H18" s="182"/>
      <c r="I18" t="s" s="406">
        <v>1067</v>
      </c>
      <c r="J18" s="182"/>
      <c r="K18" s="408"/>
      <c r="L18" s="182"/>
      <c r="M18" s="408"/>
      <c r="N18" s="409">
        <v>41394</v>
      </c>
      <c r="O18" s="409"/>
      <c r="P18" s="409"/>
      <c r="Q18" s="409"/>
      <c r="R18" s="409"/>
      <c r="S18" s="409"/>
      <c r="T18" s="415"/>
      <c r="U18" s="405"/>
    </row>
    <row r="19" ht="15.95" customHeight="1">
      <c r="A19" s="413">
        <v>2013</v>
      </c>
      <c r="B19" t="s" s="414">
        <v>1068</v>
      </c>
      <c r="C19" s="407">
        <v>13803</v>
      </c>
      <c r="D19" s="407">
        <v>13803</v>
      </c>
      <c r="E19" s="389">
        <v>80686</v>
      </c>
      <c r="F19" t="s" s="406">
        <v>1069</v>
      </c>
      <c r="G19" s="182"/>
      <c r="H19" s="182"/>
      <c r="I19" s="182"/>
      <c r="J19" t="s" s="406">
        <v>1070</v>
      </c>
      <c r="K19" t="s" s="411">
        <v>52</v>
      </c>
      <c r="L19" s="182"/>
      <c r="M19" s="408"/>
      <c r="N19" s="409"/>
      <c r="O19" s="409"/>
      <c r="P19" s="409"/>
      <c r="Q19" s="409"/>
      <c r="R19" s="409"/>
      <c r="S19" s="409">
        <v>41305</v>
      </c>
      <c r="T19" s="415"/>
      <c r="U19" s="405"/>
    </row>
    <row r="20" ht="15.95" customHeight="1">
      <c r="A20" s="413">
        <v>2013</v>
      </c>
      <c r="B20" t="s" s="414">
        <v>1068</v>
      </c>
      <c r="C20" s="407">
        <v>13820</v>
      </c>
      <c r="D20" s="407">
        <v>13820</v>
      </c>
      <c r="E20" s="389">
        <v>81825</v>
      </c>
      <c r="F20" t="s" s="406">
        <v>1071</v>
      </c>
      <c r="G20" s="182"/>
      <c r="H20" s="182"/>
      <c r="I20" s="182"/>
      <c r="J20" t="s" s="406">
        <v>1070</v>
      </c>
      <c r="K20" t="s" s="411">
        <v>52</v>
      </c>
      <c r="L20" s="182"/>
      <c r="M20" s="408"/>
      <c r="N20" s="409"/>
      <c r="O20" s="409"/>
      <c r="P20" s="409"/>
      <c r="Q20" s="409"/>
      <c r="R20" s="409"/>
      <c r="S20" s="409">
        <v>41305</v>
      </c>
      <c r="T20" s="415"/>
      <c r="U20" s="405"/>
    </row>
    <row r="21" ht="15.95" customHeight="1">
      <c r="A21" s="413">
        <v>2013</v>
      </c>
      <c r="B21" t="s" s="414">
        <v>1068</v>
      </c>
      <c r="C21" s="407">
        <v>14284</v>
      </c>
      <c r="D21" s="407">
        <v>14284</v>
      </c>
      <c r="E21" s="389">
        <v>80992</v>
      </c>
      <c r="F21" t="s" s="406">
        <v>1072</v>
      </c>
      <c r="G21" s="182"/>
      <c r="H21" s="182"/>
      <c r="I21" s="182"/>
      <c r="J21" t="s" s="406">
        <v>1070</v>
      </c>
      <c r="K21" t="s" s="411">
        <v>52</v>
      </c>
      <c r="L21" s="182"/>
      <c r="M21" s="408"/>
      <c r="N21" s="409"/>
      <c r="O21" s="409"/>
      <c r="P21" s="409"/>
      <c r="Q21" s="409"/>
      <c r="R21" s="409"/>
      <c r="S21" s="409">
        <v>41305</v>
      </c>
      <c r="T21" s="415"/>
      <c r="U21" s="405"/>
    </row>
    <row r="22" ht="15.95" customHeight="1">
      <c r="A22" s="413">
        <v>2013</v>
      </c>
      <c r="B22" t="s" s="414">
        <v>1068</v>
      </c>
      <c r="C22" s="407">
        <v>14444</v>
      </c>
      <c r="D22" s="407">
        <v>14444</v>
      </c>
      <c r="E22" s="389">
        <v>80796</v>
      </c>
      <c r="F22" t="s" s="406">
        <v>1073</v>
      </c>
      <c r="G22" s="182"/>
      <c r="H22" s="182"/>
      <c r="I22" s="182"/>
      <c r="J22" t="s" s="406">
        <v>1070</v>
      </c>
      <c r="K22" t="s" s="411">
        <v>52</v>
      </c>
      <c r="L22" s="182"/>
      <c r="M22" s="408"/>
      <c r="N22" s="409"/>
      <c r="O22" s="409"/>
      <c r="P22" s="409"/>
      <c r="Q22" s="409"/>
      <c r="R22" s="409"/>
      <c r="S22" s="409">
        <v>41305</v>
      </c>
      <c r="T22" s="415"/>
      <c r="U22" s="405"/>
    </row>
    <row r="23" ht="15.95" customHeight="1">
      <c r="A23" s="413">
        <v>2013</v>
      </c>
      <c r="B23" t="s" s="414">
        <v>1068</v>
      </c>
      <c r="C23" s="407">
        <v>14197</v>
      </c>
      <c r="D23" s="407">
        <v>14197</v>
      </c>
      <c r="E23" s="389">
        <v>81543</v>
      </c>
      <c r="F23" t="s" s="406">
        <v>1074</v>
      </c>
      <c r="G23" s="182"/>
      <c r="H23" s="182"/>
      <c r="I23" s="182"/>
      <c r="J23" t="s" s="406">
        <v>1070</v>
      </c>
      <c r="K23" t="s" s="411">
        <v>52</v>
      </c>
      <c r="L23" s="182"/>
      <c r="M23" s="408"/>
      <c r="N23" s="409"/>
      <c r="O23" s="409"/>
      <c r="P23" s="409"/>
      <c r="Q23" s="409"/>
      <c r="R23" s="409"/>
      <c r="S23" s="409">
        <v>41306</v>
      </c>
      <c r="T23" s="415"/>
      <c r="U23" s="405"/>
    </row>
    <row r="24" ht="15.95" customHeight="1">
      <c r="A24" s="413">
        <v>2013</v>
      </c>
      <c r="B24" t="s" s="414">
        <v>1068</v>
      </c>
      <c r="C24" s="407">
        <v>14472</v>
      </c>
      <c r="D24" s="407">
        <v>14472</v>
      </c>
      <c r="E24" s="389">
        <v>81479</v>
      </c>
      <c r="F24" t="s" s="406">
        <v>1075</v>
      </c>
      <c r="G24" s="182"/>
      <c r="H24" s="182"/>
      <c r="I24" s="182"/>
      <c r="J24" t="s" s="406">
        <v>1070</v>
      </c>
      <c r="K24" t="s" s="411">
        <v>52</v>
      </c>
      <c r="L24" s="182"/>
      <c r="M24" s="408"/>
      <c r="N24" s="409"/>
      <c r="O24" s="409"/>
      <c r="P24" s="409"/>
      <c r="Q24" s="409"/>
      <c r="R24" s="409"/>
      <c r="S24" s="409">
        <v>41306</v>
      </c>
      <c r="T24" s="415"/>
      <c r="U24" s="405"/>
    </row>
    <row r="25" ht="15.95" customHeight="1">
      <c r="A25" s="413">
        <v>2013</v>
      </c>
      <c r="B25" t="s" s="414">
        <v>1068</v>
      </c>
      <c r="C25" s="407">
        <v>13854</v>
      </c>
      <c r="D25" s="407">
        <v>13854</v>
      </c>
      <c r="E25" s="389">
        <v>80538</v>
      </c>
      <c r="F25" t="s" s="406">
        <v>1076</v>
      </c>
      <c r="G25" s="182"/>
      <c r="H25" s="182"/>
      <c r="I25" s="182"/>
      <c r="J25" t="s" s="406">
        <v>1070</v>
      </c>
      <c r="K25" t="s" s="411">
        <v>52</v>
      </c>
      <c r="L25" s="182"/>
      <c r="M25" s="408"/>
      <c r="N25" s="409"/>
      <c r="O25" s="409"/>
      <c r="P25" s="409"/>
      <c r="Q25" s="409"/>
      <c r="R25" s="409"/>
      <c r="S25" s="409">
        <v>41394</v>
      </c>
      <c r="T25" s="415"/>
      <c r="U25" s="405"/>
    </row>
    <row r="26" ht="15.95" customHeight="1">
      <c r="A26" s="413">
        <v>2013</v>
      </c>
      <c r="B26" t="s" s="414">
        <v>1068</v>
      </c>
      <c r="C26" s="407">
        <v>13866</v>
      </c>
      <c r="D26" s="407">
        <v>13866</v>
      </c>
      <c r="E26" s="389">
        <v>82467</v>
      </c>
      <c r="F26" t="s" s="406">
        <v>1077</v>
      </c>
      <c r="G26" s="182"/>
      <c r="H26" s="182"/>
      <c r="I26" s="182"/>
      <c r="J26" t="s" s="406">
        <v>1070</v>
      </c>
      <c r="K26" t="s" s="411">
        <v>52</v>
      </c>
      <c r="L26" s="182"/>
      <c r="M26" s="408"/>
      <c r="N26" s="409"/>
      <c r="O26" s="409"/>
      <c r="P26" s="409"/>
      <c r="Q26" s="409"/>
      <c r="R26" s="409"/>
      <c r="S26" s="409">
        <v>41426</v>
      </c>
      <c r="T26" s="415"/>
      <c r="U26" s="405"/>
    </row>
    <row r="27" ht="15.95" customHeight="1">
      <c r="A27" s="413">
        <v>2013</v>
      </c>
      <c r="B27" t="s" s="414">
        <v>1068</v>
      </c>
      <c r="C27" s="407">
        <v>13899</v>
      </c>
      <c r="D27" s="407">
        <v>13899</v>
      </c>
      <c r="E27" s="389">
        <v>85737</v>
      </c>
      <c r="F27" t="s" s="406">
        <v>1078</v>
      </c>
      <c r="G27" s="182"/>
      <c r="H27" s="182"/>
      <c r="I27" s="182"/>
      <c r="J27" t="s" s="406">
        <v>1079</v>
      </c>
      <c r="K27" t="s" s="411">
        <v>52</v>
      </c>
      <c r="L27" s="182"/>
      <c r="M27" s="408"/>
      <c r="N27" s="409"/>
      <c r="O27" s="409"/>
      <c r="P27" s="409"/>
      <c r="Q27" s="409"/>
      <c r="R27" s="409"/>
      <c r="S27" s="409">
        <v>41451</v>
      </c>
      <c r="T27" s="415"/>
      <c r="U27" s="405"/>
    </row>
    <row r="28" ht="15.95" customHeight="1">
      <c r="A28" s="413">
        <v>2013</v>
      </c>
      <c r="B28" t="s" s="414">
        <v>1068</v>
      </c>
      <c r="C28" s="407">
        <v>14273</v>
      </c>
      <c r="D28" s="407">
        <v>14273</v>
      </c>
      <c r="E28" s="389">
        <v>85521</v>
      </c>
      <c r="F28" t="s" s="406">
        <v>1080</v>
      </c>
      <c r="G28" s="182"/>
      <c r="H28" s="182"/>
      <c r="I28" s="182"/>
      <c r="J28" t="s" s="406">
        <v>1070</v>
      </c>
      <c r="K28" t="s" s="411">
        <v>70</v>
      </c>
      <c r="L28" s="182"/>
      <c r="M28" s="408"/>
      <c r="N28" s="409"/>
      <c r="O28" s="409"/>
      <c r="P28" s="409"/>
      <c r="Q28" s="409"/>
      <c r="R28" s="409"/>
      <c r="S28" s="409">
        <v>41452</v>
      </c>
      <c r="T28" s="415"/>
      <c r="U28" s="405"/>
    </row>
    <row r="29" ht="15.95" customHeight="1">
      <c r="A29" s="413">
        <v>2013</v>
      </c>
      <c r="B29" t="s" s="414">
        <v>1068</v>
      </c>
      <c r="C29" s="407">
        <v>14304</v>
      </c>
      <c r="D29" s="407">
        <v>14304</v>
      </c>
      <c r="E29" s="389">
        <v>85221</v>
      </c>
      <c r="F29" t="s" s="406">
        <v>1081</v>
      </c>
      <c r="G29" s="182"/>
      <c r="H29" s="182"/>
      <c r="I29" s="182"/>
      <c r="J29" t="s" s="406">
        <v>1070</v>
      </c>
      <c r="K29" t="s" s="411">
        <v>52</v>
      </c>
      <c r="L29" s="182"/>
      <c r="M29" s="408"/>
      <c r="N29" s="409"/>
      <c r="O29" s="409"/>
      <c r="P29" s="409"/>
      <c r="Q29" s="409"/>
      <c r="R29" s="409"/>
      <c r="S29" s="409">
        <v>41455</v>
      </c>
      <c r="T29" s="415"/>
      <c r="U29" s="405"/>
    </row>
    <row r="30" ht="15.95" customHeight="1">
      <c r="A30" s="413">
        <v>2013</v>
      </c>
      <c r="B30" t="s" s="414">
        <v>1068</v>
      </c>
      <c r="C30" s="407">
        <v>14141</v>
      </c>
      <c r="D30" s="407">
        <v>14141</v>
      </c>
      <c r="E30" s="389">
        <v>93047</v>
      </c>
      <c r="F30" t="s" s="406">
        <v>1082</v>
      </c>
      <c r="G30" s="182"/>
      <c r="H30" s="182"/>
      <c r="I30" s="182"/>
      <c r="J30" t="s" s="406">
        <v>1070</v>
      </c>
      <c r="K30" t="s" s="411">
        <v>70</v>
      </c>
      <c r="L30" s="182"/>
      <c r="M30" s="408"/>
      <c r="N30" s="409"/>
      <c r="O30" s="409"/>
      <c r="P30" s="409"/>
      <c r="Q30" s="409"/>
      <c r="R30" s="409"/>
      <c r="S30" s="409">
        <v>41482</v>
      </c>
      <c r="T30" s="415"/>
      <c r="U30" s="405"/>
    </row>
    <row r="31" ht="15.95" customHeight="1">
      <c r="A31" s="413">
        <v>2013</v>
      </c>
      <c r="B31" t="s" s="414">
        <v>1068</v>
      </c>
      <c r="C31" s="407">
        <v>14410</v>
      </c>
      <c r="D31" s="407">
        <v>14410</v>
      </c>
      <c r="E31" s="389">
        <v>81541</v>
      </c>
      <c r="F31" t="s" s="406">
        <v>1083</v>
      </c>
      <c r="G31" s="182"/>
      <c r="H31" s="182"/>
      <c r="I31" s="182"/>
      <c r="J31" t="s" s="406">
        <v>1070</v>
      </c>
      <c r="K31" t="s" s="411">
        <v>52</v>
      </c>
      <c r="L31" s="182"/>
      <c r="M31" s="408"/>
      <c r="N31" s="409"/>
      <c r="O31" s="409"/>
      <c r="P31" s="409"/>
      <c r="Q31" s="409"/>
      <c r="R31" s="409"/>
      <c r="S31" s="409">
        <v>41484</v>
      </c>
      <c r="T31" s="415"/>
      <c r="U31" s="405"/>
    </row>
    <row r="32" ht="15.95" customHeight="1">
      <c r="A32" s="413">
        <v>2013</v>
      </c>
      <c r="B32" t="s" s="414">
        <v>1068</v>
      </c>
      <c r="C32" s="407">
        <v>14356</v>
      </c>
      <c r="D32" s="407">
        <v>14356</v>
      </c>
      <c r="E32" s="389">
        <v>85586</v>
      </c>
      <c r="F32" t="s" s="406">
        <v>1084</v>
      </c>
      <c r="G32" s="182"/>
      <c r="H32" s="182"/>
      <c r="I32" s="182"/>
      <c r="J32" t="s" s="406">
        <v>1079</v>
      </c>
      <c r="K32" t="s" s="411">
        <v>52</v>
      </c>
      <c r="L32" s="182"/>
      <c r="M32" s="408"/>
      <c r="N32" s="409"/>
      <c r="O32" s="409"/>
      <c r="P32" s="409"/>
      <c r="Q32" s="409"/>
      <c r="R32" s="409"/>
      <c r="S32" s="409">
        <v>41487</v>
      </c>
      <c r="T32" s="415"/>
      <c r="U32" s="405"/>
    </row>
    <row r="33" ht="15.95" customHeight="1">
      <c r="A33" s="413">
        <v>2013</v>
      </c>
      <c r="B33" t="s" s="414">
        <v>1068</v>
      </c>
      <c r="C33" s="407">
        <v>14188</v>
      </c>
      <c r="D33" s="407">
        <v>14188</v>
      </c>
      <c r="E33" s="389">
        <v>85540</v>
      </c>
      <c r="F33" t="s" s="406">
        <v>1085</v>
      </c>
      <c r="G33" s="182"/>
      <c r="H33" s="182"/>
      <c r="I33" s="182"/>
      <c r="J33" t="s" s="406">
        <v>1070</v>
      </c>
      <c r="K33" t="s" s="411">
        <v>52</v>
      </c>
      <c r="L33" s="182"/>
      <c r="M33" s="408"/>
      <c r="N33" s="409"/>
      <c r="O33" s="409"/>
      <c r="P33" s="409"/>
      <c r="Q33" s="409"/>
      <c r="R33" s="409"/>
      <c r="S33" s="409">
        <v>41517</v>
      </c>
      <c r="T33" s="415"/>
      <c r="U33" s="405"/>
    </row>
    <row r="34" ht="15.95" customHeight="1">
      <c r="A34" s="413">
        <v>2013</v>
      </c>
      <c r="B34" t="s" s="414">
        <v>1068</v>
      </c>
      <c r="C34" s="407">
        <v>14120</v>
      </c>
      <c r="D34" s="407">
        <v>14120</v>
      </c>
      <c r="E34" s="389">
        <v>82337</v>
      </c>
      <c r="F34" t="s" s="406">
        <v>1086</v>
      </c>
      <c r="G34" s="182"/>
      <c r="H34" s="182"/>
      <c r="I34" s="182"/>
      <c r="J34" t="s" s="406">
        <v>1079</v>
      </c>
      <c r="K34" t="s" s="411">
        <v>52</v>
      </c>
      <c r="L34" s="182"/>
      <c r="M34" s="408"/>
      <c r="N34" s="409"/>
      <c r="O34" s="409"/>
      <c r="P34" s="409"/>
      <c r="Q34" s="409"/>
      <c r="R34" s="409"/>
      <c r="S34" s="409">
        <v>41546</v>
      </c>
      <c r="T34" s="415"/>
      <c r="U34" s="405"/>
    </row>
    <row r="35" ht="15.95" customHeight="1">
      <c r="A35" s="413">
        <v>2013</v>
      </c>
      <c r="B35" t="s" s="414">
        <v>1068</v>
      </c>
      <c r="C35" s="407">
        <v>16209</v>
      </c>
      <c r="D35" s="407">
        <v>16209</v>
      </c>
      <c r="E35" s="389">
        <v>85579</v>
      </c>
      <c r="F35" t="s" s="406">
        <v>1087</v>
      </c>
      <c r="G35" s="182"/>
      <c r="H35" s="182"/>
      <c r="I35" s="182"/>
      <c r="J35" t="s" s="406">
        <v>1079</v>
      </c>
      <c r="K35" t="s" s="411">
        <v>70</v>
      </c>
      <c r="L35" s="182"/>
      <c r="M35" s="408"/>
      <c r="N35" s="409"/>
      <c r="O35" s="409"/>
      <c r="P35" s="409"/>
      <c r="Q35" s="409"/>
      <c r="R35" s="409"/>
      <c r="S35" s="409">
        <v>41547</v>
      </c>
      <c r="T35" s="415"/>
      <c r="U35" s="405"/>
    </row>
    <row r="36" ht="15.95" customHeight="1">
      <c r="A36" s="413">
        <v>2013</v>
      </c>
      <c r="B36" t="s" s="414">
        <v>1068</v>
      </c>
      <c r="C36" s="407">
        <v>15576</v>
      </c>
      <c r="D36" s="407">
        <v>15576</v>
      </c>
      <c r="E36" s="389">
        <v>80796</v>
      </c>
      <c r="F36" t="s" s="406">
        <v>1088</v>
      </c>
      <c r="G36" s="182"/>
      <c r="H36" s="182"/>
      <c r="I36" s="182"/>
      <c r="J36" t="s" s="406">
        <v>1070</v>
      </c>
      <c r="K36" t="s" s="411">
        <v>70</v>
      </c>
      <c r="L36" s="182"/>
      <c r="M36" s="408"/>
      <c r="N36" s="409"/>
      <c r="O36" s="409"/>
      <c r="P36" s="409"/>
      <c r="Q36" s="409"/>
      <c r="R36" s="409"/>
      <c r="S36" s="409">
        <v>41548</v>
      </c>
      <c r="T36" s="415"/>
      <c r="U36" s="405"/>
    </row>
    <row r="37" ht="15.95" customHeight="1">
      <c r="A37" s="413">
        <v>2013</v>
      </c>
      <c r="B37" t="s" s="414">
        <v>1068</v>
      </c>
      <c r="C37" s="407">
        <v>13867</v>
      </c>
      <c r="D37" s="407">
        <v>13867</v>
      </c>
      <c r="E37" s="389">
        <v>80807</v>
      </c>
      <c r="F37" t="s" s="406">
        <v>1089</v>
      </c>
      <c r="G37" s="182"/>
      <c r="H37" s="182"/>
      <c r="I37" s="182"/>
      <c r="J37" t="s" s="406">
        <v>1070</v>
      </c>
      <c r="K37" t="s" s="411">
        <v>52</v>
      </c>
      <c r="L37" s="182"/>
      <c r="M37" s="408"/>
      <c r="N37" s="409"/>
      <c r="O37" s="409"/>
      <c r="P37" s="409"/>
      <c r="Q37" s="409"/>
      <c r="R37" s="409"/>
      <c r="S37" s="409">
        <v>41578</v>
      </c>
      <c r="T37" s="415"/>
      <c r="U37" s="405"/>
    </row>
    <row r="38" ht="15.95" customHeight="1">
      <c r="A38" s="413">
        <v>2013</v>
      </c>
      <c r="B38" t="s" s="414">
        <v>1068</v>
      </c>
      <c r="C38" s="407">
        <v>14178</v>
      </c>
      <c r="D38" s="407">
        <v>14178</v>
      </c>
      <c r="E38" s="389">
        <v>82418</v>
      </c>
      <c r="F38" t="s" s="406">
        <v>1090</v>
      </c>
      <c r="G38" s="182"/>
      <c r="H38" s="182"/>
      <c r="I38" s="182"/>
      <c r="J38" t="s" s="406">
        <v>1070</v>
      </c>
      <c r="K38" t="s" s="411">
        <v>70</v>
      </c>
      <c r="L38" s="182"/>
      <c r="M38" s="408"/>
      <c r="N38" s="409"/>
      <c r="O38" s="409"/>
      <c r="P38" s="409"/>
      <c r="Q38" s="409"/>
      <c r="R38" s="409"/>
      <c r="S38" s="409">
        <v>41598</v>
      </c>
      <c r="T38" s="415"/>
      <c r="U38" s="405"/>
    </row>
    <row r="39" ht="15.95" customHeight="1">
      <c r="A39" s="413">
        <v>2013</v>
      </c>
      <c r="B39" t="s" s="414">
        <v>1068</v>
      </c>
      <c r="C39" s="407">
        <v>13878</v>
      </c>
      <c r="D39" s="407">
        <v>13878</v>
      </c>
      <c r="E39" s="389">
        <v>80992</v>
      </c>
      <c r="F39" t="s" s="406">
        <v>1091</v>
      </c>
      <c r="G39" s="182"/>
      <c r="H39" s="182"/>
      <c r="I39" s="182"/>
      <c r="J39" t="s" s="406">
        <v>1070</v>
      </c>
      <c r="K39" t="s" s="411">
        <v>70</v>
      </c>
      <c r="L39" s="182"/>
      <c r="M39" s="408"/>
      <c r="N39" s="409"/>
      <c r="O39" s="409"/>
      <c r="P39" s="409"/>
      <c r="Q39" s="409"/>
      <c r="R39" s="409"/>
      <c r="S39" s="409">
        <v>41639</v>
      </c>
      <c r="T39" s="415"/>
      <c r="U39" s="405"/>
    </row>
    <row r="40" ht="15.95" customHeight="1">
      <c r="A40" s="413">
        <v>2013</v>
      </c>
      <c r="B40" t="s" s="414">
        <v>1030</v>
      </c>
      <c r="C40" s="407">
        <v>14457</v>
      </c>
      <c r="D40" s="408"/>
      <c r="E40" s="182"/>
      <c r="F40" t="s" s="406">
        <v>1092</v>
      </c>
      <c r="G40" s="182"/>
      <c r="H40" s="182"/>
      <c r="I40" s="182"/>
      <c r="J40" s="182"/>
      <c r="K40" s="408"/>
      <c r="L40" s="182"/>
      <c r="M40" s="408"/>
      <c r="N40" s="409"/>
      <c r="O40" s="409"/>
      <c r="P40" s="409"/>
      <c r="Q40" s="409"/>
      <c r="R40" t="s" s="410">
        <v>1093</v>
      </c>
      <c r="S40" s="409"/>
      <c r="T40" t="s" s="411">
        <v>1094</v>
      </c>
      <c r="U40" s="405"/>
    </row>
    <row r="41" ht="15.95" customHeight="1">
      <c r="A41" s="413">
        <v>2013</v>
      </c>
      <c r="B41" t="s" s="414">
        <v>1030</v>
      </c>
      <c r="C41" s="407">
        <v>13706</v>
      </c>
      <c r="D41" s="408"/>
      <c r="E41" s="182"/>
      <c r="F41" t="s" s="406">
        <v>1095</v>
      </c>
      <c r="G41" s="182"/>
      <c r="H41" s="182"/>
      <c r="I41" s="182"/>
      <c r="J41" s="182"/>
      <c r="K41" s="408"/>
      <c r="L41" s="182"/>
      <c r="M41" s="408"/>
      <c r="N41" s="409"/>
      <c r="O41" s="409"/>
      <c r="P41" s="409"/>
      <c r="Q41" s="409"/>
      <c r="R41" t="s" s="410">
        <v>1096</v>
      </c>
      <c r="S41" s="409"/>
      <c r="T41" t="s" s="411">
        <v>1097</v>
      </c>
      <c r="U41" s="405"/>
    </row>
    <row r="42" ht="15.95" customHeight="1">
      <c r="A42" s="413">
        <v>2013</v>
      </c>
      <c r="B42" t="s" s="414">
        <v>1030</v>
      </c>
      <c r="C42" s="407">
        <v>14461</v>
      </c>
      <c r="D42" s="408"/>
      <c r="E42" s="182"/>
      <c r="F42" t="s" s="406">
        <v>1098</v>
      </c>
      <c r="G42" s="182"/>
      <c r="H42" s="182"/>
      <c r="I42" s="182"/>
      <c r="J42" s="182"/>
      <c r="K42" s="408"/>
      <c r="L42" s="182"/>
      <c r="M42" s="408"/>
      <c r="N42" s="409"/>
      <c r="O42" s="409"/>
      <c r="P42" s="409"/>
      <c r="Q42" s="409"/>
      <c r="R42" t="s" s="410">
        <v>1096</v>
      </c>
      <c r="S42" s="409"/>
      <c r="T42" t="s" s="411">
        <v>1055</v>
      </c>
      <c r="U42" s="405"/>
    </row>
    <row r="43" ht="15.95" customHeight="1">
      <c r="A43" s="413">
        <v>2013</v>
      </c>
      <c r="B43" t="s" s="414">
        <v>1030</v>
      </c>
      <c r="C43" s="407">
        <v>14323</v>
      </c>
      <c r="D43" s="408"/>
      <c r="E43" s="182"/>
      <c r="F43" t="s" s="406">
        <v>1099</v>
      </c>
      <c r="G43" s="182"/>
      <c r="H43" s="182"/>
      <c r="I43" s="182"/>
      <c r="J43" s="182"/>
      <c r="K43" s="408"/>
      <c r="L43" s="182"/>
      <c r="M43" s="408"/>
      <c r="N43" s="409"/>
      <c r="O43" s="409"/>
      <c r="P43" s="409"/>
      <c r="Q43" s="409"/>
      <c r="R43" t="s" s="410">
        <v>1100</v>
      </c>
      <c r="S43" s="409"/>
      <c r="T43" t="s" s="411">
        <v>1055</v>
      </c>
      <c r="U43" s="405"/>
    </row>
    <row r="44" ht="15.95" customHeight="1">
      <c r="A44" s="413">
        <v>2013</v>
      </c>
      <c r="B44" t="s" s="414">
        <v>1030</v>
      </c>
      <c r="C44" s="407">
        <v>14380</v>
      </c>
      <c r="D44" s="408"/>
      <c r="E44" s="182"/>
      <c r="F44" t="s" s="406">
        <v>1101</v>
      </c>
      <c r="G44" s="182"/>
      <c r="H44" s="182"/>
      <c r="I44" s="182"/>
      <c r="J44" s="182"/>
      <c r="K44" s="408"/>
      <c r="L44" s="182"/>
      <c r="M44" s="408"/>
      <c r="N44" s="409"/>
      <c r="O44" s="409"/>
      <c r="P44" s="409"/>
      <c r="Q44" s="409"/>
      <c r="R44" t="s" s="410">
        <v>1102</v>
      </c>
      <c r="S44" s="409"/>
      <c r="T44" t="s" s="411">
        <v>1103</v>
      </c>
      <c r="U44" s="405"/>
    </row>
    <row r="45" ht="15.95" customHeight="1">
      <c r="A45" s="413">
        <v>2013</v>
      </c>
      <c r="B45" t="s" s="414">
        <v>1030</v>
      </c>
      <c r="C45" s="407">
        <v>13119</v>
      </c>
      <c r="D45" s="408"/>
      <c r="E45" s="182"/>
      <c r="F45" t="s" s="406">
        <v>1104</v>
      </c>
      <c r="G45" s="182"/>
      <c r="H45" s="182"/>
      <c r="I45" s="182"/>
      <c r="J45" s="182"/>
      <c r="K45" s="408"/>
      <c r="L45" s="182"/>
      <c r="M45" s="408"/>
      <c r="N45" s="409"/>
      <c r="O45" s="409"/>
      <c r="P45" s="409"/>
      <c r="Q45" s="409"/>
      <c r="R45" t="s" s="410">
        <v>1105</v>
      </c>
      <c r="S45" s="409"/>
      <c r="T45" t="s" s="411">
        <v>1106</v>
      </c>
      <c r="U45" s="405"/>
    </row>
    <row r="46" ht="15.95" customHeight="1">
      <c r="A46" s="413">
        <v>2013</v>
      </c>
      <c r="B46" t="s" s="414">
        <v>1030</v>
      </c>
      <c r="C46" s="407">
        <v>14465</v>
      </c>
      <c r="D46" s="408"/>
      <c r="E46" s="182"/>
      <c r="F46" t="s" s="406">
        <v>1107</v>
      </c>
      <c r="G46" s="182"/>
      <c r="H46" s="182"/>
      <c r="I46" s="182"/>
      <c r="J46" s="182"/>
      <c r="K46" s="408"/>
      <c r="L46" s="182"/>
      <c r="M46" s="408"/>
      <c r="N46" s="409"/>
      <c r="O46" s="409"/>
      <c r="P46" s="409"/>
      <c r="Q46" s="409"/>
      <c r="R46" t="s" s="410">
        <v>1061</v>
      </c>
      <c r="S46" s="409"/>
      <c r="T46" t="s" s="411">
        <v>1108</v>
      </c>
      <c r="U46" s="405"/>
    </row>
    <row r="47" ht="15.95" customHeight="1">
      <c r="A47" s="413">
        <v>2013</v>
      </c>
      <c r="B47" t="s" s="414">
        <v>1030</v>
      </c>
      <c r="C47" s="407">
        <v>14391</v>
      </c>
      <c r="D47" s="408"/>
      <c r="E47" s="182"/>
      <c r="F47" t="s" s="406">
        <v>1109</v>
      </c>
      <c r="G47" s="182"/>
      <c r="H47" s="182"/>
      <c r="I47" s="182"/>
      <c r="J47" s="182"/>
      <c r="K47" s="408"/>
      <c r="L47" s="182"/>
      <c r="M47" s="408"/>
      <c r="N47" s="409"/>
      <c r="O47" s="409"/>
      <c r="P47" s="409"/>
      <c r="Q47" s="409"/>
      <c r="R47" t="s" s="410">
        <v>1061</v>
      </c>
      <c r="S47" s="409"/>
      <c r="T47" t="s" s="411">
        <v>1110</v>
      </c>
      <c r="U47" s="405"/>
    </row>
    <row r="48" ht="15.95" customHeight="1">
      <c r="A48" s="413">
        <v>2014</v>
      </c>
      <c r="B48" t="s" s="414">
        <v>27</v>
      </c>
      <c r="C48" s="407">
        <v>16246</v>
      </c>
      <c r="D48" s="407">
        <v>16246</v>
      </c>
      <c r="E48" s="182"/>
      <c r="F48" t="s" s="406">
        <v>107</v>
      </c>
      <c r="G48" t="s" s="406">
        <v>1111</v>
      </c>
      <c r="H48" s="182"/>
      <c r="I48" t="s" s="406">
        <v>1067</v>
      </c>
      <c r="J48" s="182"/>
      <c r="K48" s="408"/>
      <c r="L48" s="182"/>
      <c r="M48" s="408"/>
      <c r="N48" s="409">
        <v>41814</v>
      </c>
      <c r="O48" s="409"/>
      <c r="P48" s="409"/>
      <c r="Q48" s="409"/>
      <c r="R48" s="409"/>
      <c r="S48" s="409"/>
      <c r="T48" s="415"/>
      <c r="U48" s="405"/>
    </row>
    <row r="49" ht="15.95" customHeight="1">
      <c r="A49" s="413">
        <v>2014</v>
      </c>
      <c r="B49" t="s" s="414">
        <v>27</v>
      </c>
      <c r="C49" s="407">
        <v>16964</v>
      </c>
      <c r="D49" s="407">
        <v>16964</v>
      </c>
      <c r="E49" s="182"/>
      <c r="F49" t="s" s="406">
        <v>107</v>
      </c>
      <c r="G49" t="s" s="406">
        <v>1112</v>
      </c>
      <c r="H49" s="182"/>
      <c r="I49" t="s" s="406">
        <v>166</v>
      </c>
      <c r="J49" s="182"/>
      <c r="K49" s="408"/>
      <c r="L49" s="182"/>
      <c r="M49" s="408"/>
      <c r="N49" s="409">
        <v>41891</v>
      </c>
      <c r="O49" s="409"/>
      <c r="P49" s="409"/>
      <c r="Q49" s="409"/>
      <c r="R49" s="409"/>
      <c r="S49" s="409"/>
      <c r="T49" s="415"/>
      <c r="U49" s="405"/>
    </row>
    <row r="50" ht="15.95" customHeight="1">
      <c r="A50" s="413">
        <v>2014</v>
      </c>
      <c r="B50" t="s" s="414">
        <v>27</v>
      </c>
      <c r="C50" s="407">
        <v>16965</v>
      </c>
      <c r="D50" s="407">
        <v>16965</v>
      </c>
      <c r="E50" s="182"/>
      <c r="F50" t="s" s="406">
        <v>1113</v>
      </c>
      <c r="G50" t="s" s="406">
        <v>280</v>
      </c>
      <c r="H50" s="182"/>
      <c r="I50" t="s" s="406">
        <v>50</v>
      </c>
      <c r="J50" s="182"/>
      <c r="K50" s="408"/>
      <c r="L50" s="182"/>
      <c r="M50" s="408"/>
      <c r="N50" s="409">
        <v>41893</v>
      </c>
      <c r="O50" s="409"/>
      <c r="P50" s="409"/>
      <c r="Q50" s="409"/>
      <c r="R50" s="409"/>
      <c r="S50" s="409"/>
      <c r="T50" s="415"/>
      <c r="U50" s="405"/>
    </row>
    <row r="51" ht="15.95" customHeight="1">
      <c r="A51" s="413">
        <v>2014</v>
      </c>
      <c r="B51" t="s" s="414">
        <v>27</v>
      </c>
      <c r="C51" s="407">
        <v>16966</v>
      </c>
      <c r="D51" s="407">
        <v>16966</v>
      </c>
      <c r="E51" s="182"/>
      <c r="F51" t="s" s="406">
        <v>1006</v>
      </c>
      <c r="G51" t="s" s="406">
        <v>500</v>
      </c>
      <c r="H51" s="182"/>
      <c r="I51" t="s" s="406">
        <v>1114</v>
      </c>
      <c r="J51" s="182"/>
      <c r="K51" s="408"/>
      <c r="L51" s="182"/>
      <c r="M51" s="408"/>
      <c r="N51" s="409">
        <v>41884</v>
      </c>
      <c r="O51" s="409"/>
      <c r="P51" s="409"/>
      <c r="Q51" s="409"/>
      <c r="R51" s="409"/>
      <c r="S51" s="409"/>
      <c r="T51" s="415"/>
      <c r="U51" s="405"/>
    </row>
    <row r="52" ht="15.95" customHeight="1">
      <c r="A52" s="413">
        <v>2014</v>
      </c>
      <c r="B52" t="s" s="414">
        <v>27</v>
      </c>
      <c r="C52" s="407">
        <v>16967</v>
      </c>
      <c r="D52" s="407">
        <v>16967</v>
      </c>
      <c r="E52" s="182"/>
      <c r="F52" t="s" s="406">
        <v>1115</v>
      </c>
      <c r="G52" t="s" s="406">
        <v>1116</v>
      </c>
      <c r="H52" s="182"/>
      <c r="I52" t="s" s="406">
        <v>1117</v>
      </c>
      <c r="J52" s="182"/>
      <c r="K52" s="408"/>
      <c r="L52" s="182"/>
      <c r="M52" s="408"/>
      <c r="N52" s="409">
        <v>41921</v>
      </c>
      <c r="O52" s="409"/>
      <c r="P52" s="409"/>
      <c r="Q52" s="409"/>
      <c r="R52" s="409"/>
      <c r="S52" s="409"/>
      <c r="T52" s="415"/>
      <c r="U52" s="405"/>
    </row>
    <row r="53" ht="15.95" customHeight="1">
      <c r="A53" s="413">
        <v>2014</v>
      </c>
      <c r="B53" t="s" s="414">
        <v>27</v>
      </c>
      <c r="C53" s="407">
        <v>16968</v>
      </c>
      <c r="D53" s="407">
        <v>16968</v>
      </c>
      <c r="E53" s="182"/>
      <c r="F53" t="s" s="406">
        <v>1118</v>
      </c>
      <c r="G53" t="s" s="406">
        <v>1116</v>
      </c>
      <c r="H53" s="182"/>
      <c r="I53" t="s" s="406">
        <v>1119</v>
      </c>
      <c r="J53" s="182"/>
      <c r="K53" s="408"/>
      <c r="L53" s="182"/>
      <c r="M53" s="408"/>
      <c r="N53" s="409">
        <v>41921</v>
      </c>
      <c r="O53" s="409"/>
      <c r="P53" s="409"/>
      <c r="Q53" s="409"/>
      <c r="R53" s="409"/>
      <c r="S53" s="409"/>
      <c r="T53" s="415"/>
      <c r="U53" s="405"/>
    </row>
    <row r="54" ht="15.95" customHeight="1">
      <c r="A54" s="413">
        <v>2014</v>
      </c>
      <c r="B54" t="s" s="414">
        <v>1068</v>
      </c>
      <c r="C54" s="407">
        <v>14161</v>
      </c>
      <c r="D54" s="408"/>
      <c r="E54" s="389">
        <v>85622</v>
      </c>
      <c r="F54" t="s" s="406">
        <v>1120</v>
      </c>
      <c r="G54" s="182"/>
      <c r="H54" s="389">
        <v>3</v>
      </c>
      <c r="I54" t="s" s="406">
        <v>1067</v>
      </c>
      <c r="J54" t="s" s="406">
        <v>1070</v>
      </c>
      <c r="K54" t="s" s="411">
        <v>70</v>
      </c>
      <c r="L54" s="182"/>
      <c r="M54" s="408"/>
      <c r="N54" s="409"/>
      <c r="O54" s="409"/>
      <c r="P54" s="409"/>
      <c r="Q54" s="409"/>
      <c r="R54" s="409"/>
      <c r="S54" s="409">
        <v>41644</v>
      </c>
      <c r="T54" s="415"/>
      <c r="U54" s="405"/>
    </row>
    <row r="55" ht="15.95" customHeight="1">
      <c r="A55" s="413">
        <v>2014</v>
      </c>
      <c r="B55" t="s" s="414">
        <v>1068</v>
      </c>
      <c r="C55" s="407">
        <v>14172</v>
      </c>
      <c r="D55" s="408"/>
      <c r="E55" s="389">
        <v>85635</v>
      </c>
      <c r="F55" t="s" s="406">
        <v>1121</v>
      </c>
      <c r="G55" s="182"/>
      <c r="H55" s="182"/>
      <c r="I55" s="182"/>
      <c r="J55" t="s" s="406">
        <v>1070</v>
      </c>
      <c r="K55" t="s" s="411">
        <v>70</v>
      </c>
      <c r="L55" s="182"/>
      <c r="M55" s="408"/>
      <c r="N55" s="409"/>
      <c r="O55" s="409"/>
      <c r="P55" s="409"/>
      <c r="Q55" s="409"/>
      <c r="R55" s="409"/>
      <c r="S55" s="409">
        <v>41644</v>
      </c>
      <c r="T55" s="415"/>
      <c r="U55" s="405"/>
    </row>
    <row r="56" ht="15.95" customHeight="1">
      <c r="A56" s="413">
        <v>2014</v>
      </c>
      <c r="B56" t="s" s="414">
        <v>1068</v>
      </c>
      <c r="C56" s="407">
        <v>14285</v>
      </c>
      <c r="D56" s="408"/>
      <c r="E56" s="389">
        <v>80933</v>
      </c>
      <c r="F56" t="s" s="406">
        <v>1122</v>
      </c>
      <c r="G56" s="182"/>
      <c r="H56" s="182"/>
      <c r="I56" s="182"/>
      <c r="J56" t="s" s="406">
        <v>1070</v>
      </c>
      <c r="K56" t="s" s="411">
        <v>70</v>
      </c>
      <c r="L56" s="182"/>
      <c r="M56" s="408"/>
      <c r="N56" s="409"/>
      <c r="O56" s="409"/>
      <c r="P56" s="409"/>
      <c r="Q56" s="409"/>
      <c r="R56" s="409"/>
      <c r="S56" s="409">
        <v>41644</v>
      </c>
      <c r="T56" s="415"/>
      <c r="U56" s="405"/>
    </row>
    <row r="57" ht="15.95" customHeight="1">
      <c r="A57" s="413">
        <v>2014</v>
      </c>
      <c r="B57" t="s" s="414">
        <v>1068</v>
      </c>
      <c r="C57" s="407">
        <v>16713</v>
      </c>
      <c r="D57" s="408"/>
      <c r="E57" s="389">
        <v>81545</v>
      </c>
      <c r="F57" t="s" s="406">
        <v>1123</v>
      </c>
      <c r="G57" s="182"/>
      <c r="H57" s="389">
        <v>5</v>
      </c>
      <c r="I57" t="s" s="406">
        <v>1114</v>
      </c>
      <c r="J57" t="s" s="406">
        <v>1079</v>
      </c>
      <c r="K57" t="s" s="411">
        <v>70</v>
      </c>
      <c r="L57" s="182"/>
      <c r="M57" s="408"/>
      <c r="N57" s="409"/>
      <c r="O57" s="409"/>
      <c r="P57" s="409"/>
      <c r="Q57" s="409"/>
      <c r="R57" s="409"/>
      <c r="S57" s="409">
        <v>41692</v>
      </c>
      <c r="T57" s="415"/>
      <c r="U57" s="405"/>
    </row>
    <row r="58" ht="15.95" customHeight="1">
      <c r="A58" s="413">
        <v>2014</v>
      </c>
      <c r="B58" t="s" s="414">
        <v>1068</v>
      </c>
      <c r="C58" s="407">
        <v>14383</v>
      </c>
      <c r="D58" s="408"/>
      <c r="E58" s="389">
        <v>85435</v>
      </c>
      <c r="F58" t="s" s="406">
        <v>1124</v>
      </c>
      <c r="G58" s="182"/>
      <c r="H58" s="389">
        <v>4</v>
      </c>
      <c r="I58" t="s" s="406">
        <v>166</v>
      </c>
      <c r="J58" t="s" s="406">
        <v>1070</v>
      </c>
      <c r="K58" t="s" s="411">
        <v>52</v>
      </c>
      <c r="L58" s="182"/>
      <c r="M58" s="408"/>
      <c r="N58" s="409"/>
      <c r="O58" s="409"/>
      <c r="P58" s="409"/>
      <c r="Q58" s="409"/>
      <c r="R58" s="409"/>
      <c r="S58" s="409">
        <v>41730</v>
      </c>
      <c r="T58" s="415"/>
      <c r="U58" s="405"/>
    </row>
    <row r="59" ht="15.95" customHeight="1">
      <c r="A59" s="413">
        <v>2014</v>
      </c>
      <c r="B59" t="s" s="414">
        <v>1068</v>
      </c>
      <c r="C59" s="407">
        <v>14464</v>
      </c>
      <c r="D59" s="408"/>
      <c r="E59" s="389">
        <v>80337</v>
      </c>
      <c r="F59" t="s" s="406">
        <v>1125</v>
      </c>
      <c r="G59" s="182"/>
      <c r="H59" s="389">
        <v>3</v>
      </c>
      <c r="I59" t="s" s="406">
        <v>1067</v>
      </c>
      <c r="J59" t="s" s="406">
        <v>1070</v>
      </c>
      <c r="K59" t="s" s="411">
        <v>1126</v>
      </c>
      <c r="L59" s="182"/>
      <c r="M59" s="408"/>
      <c r="N59" s="409"/>
      <c r="O59" s="409"/>
      <c r="P59" s="409"/>
      <c r="Q59" s="409"/>
      <c r="R59" s="409"/>
      <c r="S59" s="409">
        <v>41760</v>
      </c>
      <c r="T59" s="415"/>
      <c r="U59" s="405"/>
    </row>
    <row r="60" ht="15.95" customHeight="1">
      <c r="A60" s="413">
        <v>2014</v>
      </c>
      <c r="B60" t="s" s="414">
        <v>1068</v>
      </c>
      <c r="C60" s="407">
        <v>14124</v>
      </c>
      <c r="D60" s="408"/>
      <c r="E60" s="389">
        <v>80634</v>
      </c>
      <c r="F60" t="s" s="406">
        <v>1127</v>
      </c>
      <c r="G60" s="182"/>
      <c r="H60" s="389">
        <v>5</v>
      </c>
      <c r="I60" t="s" s="406">
        <v>1114</v>
      </c>
      <c r="J60" t="s" s="406">
        <v>1070</v>
      </c>
      <c r="K60" t="s" s="411">
        <v>70</v>
      </c>
      <c r="L60" s="182"/>
      <c r="M60" s="408"/>
      <c r="N60" s="409"/>
      <c r="O60" s="409"/>
      <c r="P60" s="409"/>
      <c r="Q60" s="409"/>
      <c r="R60" s="409"/>
      <c r="S60" s="409">
        <v>41790</v>
      </c>
      <c r="T60" s="415"/>
      <c r="U60" s="405"/>
    </row>
    <row r="61" ht="15.95" customHeight="1">
      <c r="A61" s="413">
        <v>2014</v>
      </c>
      <c r="B61" t="s" s="414">
        <v>1068</v>
      </c>
      <c r="C61" s="407">
        <v>14169</v>
      </c>
      <c r="D61" s="408"/>
      <c r="E61" s="389">
        <v>80637</v>
      </c>
      <c r="F61" t="s" s="406">
        <v>1128</v>
      </c>
      <c r="G61" s="182"/>
      <c r="H61" s="389">
        <v>4</v>
      </c>
      <c r="I61" t="s" s="406">
        <v>166</v>
      </c>
      <c r="J61" t="s" s="406">
        <v>1070</v>
      </c>
      <c r="K61" t="s" s="411">
        <v>52</v>
      </c>
      <c r="L61" s="182"/>
      <c r="M61" s="408"/>
      <c r="N61" s="409"/>
      <c r="O61" s="409"/>
      <c r="P61" s="409"/>
      <c r="Q61" s="409"/>
      <c r="R61" s="409"/>
      <c r="S61" s="409">
        <v>41942</v>
      </c>
      <c r="T61" s="415"/>
      <c r="U61" s="405"/>
    </row>
    <row r="62" ht="15.95" customHeight="1">
      <c r="A62" s="413">
        <v>2014</v>
      </c>
      <c r="B62" t="s" s="414">
        <v>1068</v>
      </c>
      <c r="C62" s="407">
        <v>14339</v>
      </c>
      <c r="D62" s="408"/>
      <c r="E62" s="389">
        <v>86825</v>
      </c>
      <c r="F62" t="s" s="406">
        <v>1129</v>
      </c>
      <c r="G62" s="182"/>
      <c r="H62" s="389">
        <v>2</v>
      </c>
      <c r="I62" t="s" s="406">
        <v>1117</v>
      </c>
      <c r="J62" t="s" s="406">
        <v>1070</v>
      </c>
      <c r="K62" t="s" s="411">
        <v>70</v>
      </c>
      <c r="L62" s="182"/>
      <c r="M62" s="408"/>
      <c r="N62" s="409"/>
      <c r="O62" s="409"/>
      <c r="P62" s="409"/>
      <c r="Q62" s="409"/>
      <c r="R62" s="409"/>
      <c r="S62" s="409">
        <v>41944</v>
      </c>
      <c r="T62" s="415"/>
      <c r="U62" s="405"/>
    </row>
    <row r="63" ht="15.95" customHeight="1">
      <c r="A63" s="413">
        <v>2014</v>
      </c>
      <c r="B63" t="s" s="414">
        <v>1068</v>
      </c>
      <c r="C63" s="407">
        <v>14413</v>
      </c>
      <c r="D63" s="408"/>
      <c r="E63" s="389">
        <v>81376</v>
      </c>
      <c r="F63" t="s" s="406">
        <v>1130</v>
      </c>
      <c r="G63" s="182"/>
      <c r="H63" s="389">
        <v>1</v>
      </c>
      <c r="I63" t="s" s="406">
        <v>50</v>
      </c>
      <c r="J63" t="s" s="406">
        <v>1070</v>
      </c>
      <c r="K63" t="s" s="411">
        <v>70</v>
      </c>
      <c r="L63" s="182"/>
      <c r="M63" s="408"/>
      <c r="N63" s="409"/>
      <c r="O63" s="409"/>
      <c r="P63" s="409"/>
      <c r="Q63" s="409"/>
      <c r="R63" s="409"/>
      <c r="S63" s="409">
        <v>41959</v>
      </c>
      <c r="T63" s="415"/>
      <c r="U63" s="405"/>
    </row>
    <row r="64" ht="15.95" customHeight="1">
      <c r="A64" s="413">
        <v>2014</v>
      </c>
      <c r="B64" t="s" s="414">
        <v>1068</v>
      </c>
      <c r="C64" s="407">
        <v>13858</v>
      </c>
      <c r="D64" s="408"/>
      <c r="E64" s="389">
        <v>93049</v>
      </c>
      <c r="F64" t="s" s="406">
        <v>1131</v>
      </c>
      <c r="G64" s="182"/>
      <c r="H64" s="389">
        <v>7</v>
      </c>
      <c r="I64" t="s" s="406">
        <v>1132</v>
      </c>
      <c r="J64" t="s" s="406">
        <v>1079</v>
      </c>
      <c r="K64" t="s" s="411">
        <v>52</v>
      </c>
      <c r="L64" s="182"/>
      <c r="M64" s="408"/>
      <c r="N64" s="409"/>
      <c r="O64" s="409"/>
      <c r="P64" s="409"/>
      <c r="Q64" s="409"/>
      <c r="R64" s="409"/>
      <c r="S64" s="409">
        <v>42000</v>
      </c>
      <c r="T64" s="415"/>
      <c r="U64" s="405"/>
    </row>
    <row r="65" ht="15.95" customHeight="1">
      <c r="A65" s="413">
        <v>2014</v>
      </c>
      <c r="B65" t="s" s="414">
        <v>1030</v>
      </c>
      <c r="C65" s="407">
        <v>14193</v>
      </c>
      <c r="D65" s="408"/>
      <c r="E65" s="182"/>
      <c r="F65" t="s" s="406">
        <v>1133</v>
      </c>
      <c r="G65" s="182"/>
      <c r="H65" s="182"/>
      <c r="I65" s="182"/>
      <c r="J65" s="182"/>
      <c r="K65" s="408"/>
      <c r="L65" s="182"/>
      <c r="M65" s="408"/>
      <c r="N65" s="409"/>
      <c r="O65" s="409"/>
      <c r="P65" s="409"/>
      <c r="Q65" s="409"/>
      <c r="R65" t="s" s="410">
        <v>1134</v>
      </c>
      <c r="S65" s="409"/>
      <c r="T65" t="s" s="411">
        <v>1055</v>
      </c>
      <c r="U65" s="405"/>
    </row>
    <row r="66" ht="15.95" customHeight="1">
      <c r="A66" s="413">
        <v>2014</v>
      </c>
      <c r="B66" t="s" s="414">
        <v>1030</v>
      </c>
      <c r="C66" s="407">
        <v>19959</v>
      </c>
      <c r="D66" s="408"/>
      <c r="E66" s="182"/>
      <c r="F66" t="s" s="406">
        <v>1135</v>
      </c>
      <c r="G66" s="182"/>
      <c r="H66" s="182"/>
      <c r="I66" s="182"/>
      <c r="J66" s="182"/>
      <c r="K66" s="408"/>
      <c r="L66" s="182"/>
      <c r="M66" s="408"/>
      <c r="N66" s="409"/>
      <c r="O66" s="409"/>
      <c r="P66" s="409"/>
      <c r="Q66" s="409"/>
      <c r="R66" t="s" s="410">
        <v>1136</v>
      </c>
      <c r="S66" s="409"/>
      <c r="T66" t="s" s="411">
        <v>1055</v>
      </c>
      <c r="U66" s="405"/>
    </row>
    <row r="67" ht="15.95" customHeight="1">
      <c r="A67" s="413">
        <v>2014</v>
      </c>
      <c r="B67" t="s" s="414">
        <v>1030</v>
      </c>
      <c r="C67" s="407">
        <v>14394</v>
      </c>
      <c r="D67" s="408"/>
      <c r="E67" s="182"/>
      <c r="F67" t="s" s="406">
        <v>1049</v>
      </c>
      <c r="G67" s="182"/>
      <c r="H67" s="182"/>
      <c r="I67" s="182"/>
      <c r="J67" s="182"/>
      <c r="K67" s="408"/>
      <c r="L67" s="182"/>
      <c r="M67" s="408"/>
      <c r="N67" s="409"/>
      <c r="O67" s="409"/>
      <c r="P67" s="409"/>
      <c r="Q67" s="409"/>
      <c r="R67" t="s" s="410">
        <v>1044</v>
      </c>
      <c r="S67" s="409"/>
      <c r="T67" t="s" s="411">
        <v>1055</v>
      </c>
      <c r="U67" s="405"/>
    </row>
    <row r="68" ht="15.95" customHeight="1">
      <c r="A68" s="413">
        <v>2015</v>
      </c>
      <c r="B68" t="s" s="414">
        <v>27</v>
      </c>
      <c r="C68" s="407">
        <v>16970</v>
      </c>
      <c r="D68" s="407">
        <v>16970</v>
      </c>
      <c r="E68" s="389">
        <v>94327</v>
      </c>
      <c r="F68" t="s" s="406">
        <v>1137</v>
      </c>
      <c r="G68" t="s" s="406">
        <v>1138</v>
      </c>
      <c r="H68" s="182"/>
      <c r="I68" t="s" s="406">
        <v>1139</v>
      </c>
      <c r="J68" s="182"/>
      <c r="K68" s="408"/>
      <c r="L68" s="182"/>
      <c r="M68" s="408"/>
      <c r="N68" s="409">
        <v>42036</v>
      </c>
      <c r="O68" s="409"/>
      <c r="P68" s="409"/>
      <c r="Q68" s="409"/>
      <c r="R68" s="409"/>
      <c r="S68" s="409"/>
      <c r="T68" s="415"/>
      <c r="U68" s="405"/>
    </row>
    <row r="69" ht="15.95" customHeight="1">
      <c r="A69" s="413">
        <v>2015</v>
      </c>
      <c r="B69" t="s" s="414">
        <v>27</v>
      </c>
      <c r="C69" s="407">
        <v>16971</v>
      </c>
      <c r="D69" s="407">
        <v>16971</v>
      </c>
      <c r="E69" s="389">
        <v>94327</v>
      </c>
      <c r="F69" t="s" s="406">
        <v>1140</v>
      </c>
      <c r="G69" t="s" s="406">
        <v>1141</v>
      </c>
      <c r="H69" s="182"/>
      <c r="I69" t="s" s="406">
        <v>1139</v>
      </c>
      <c r="J69" s="182"/>
      <c r="K69" s="408"/>
      <c r="L69" s="182"/>
      <c r="M69" s="408"/>
      <c r="N69" s="409">
        <v>42036</v>
      </c>
      <c r="O69" s="409"/>
      <c r="P69" s="409"/>
      <c r="Q69" s="409"/>
      <c r="R69" s="409"/>
      <c r="S69" s="409"/>
      <c r="T69" s="415"/>
      <c r="U69" s="405"/>
    </row>
    <row r="70" ht="15.95" customHeight="1">
      <c r="A70" s="413">
        <v>2015</v>
      </c>
      <c r="B70" t="s" s="414">
        <v>27</v>
      </c>
      <c r="C70" s="407">
        <v>16972</v>
      </c>
      <c r="D70" s="407">
        <v>16972</v>
      </c>
      <c r="E70" s="389">
        <v>94342</v>
      </c>
      <c r="F70" t="s" s="406">
        <v>1142</v>
      </c>
      <c r="G70" t="s" s="406">
        <v>1143</v>
      </c>
      <c r="H70" s="182"/>
      <c r="I70" t="s" s="406">
        <v>1139</v>
      </c>
      <c r="J70" s="182"/>
      <c r="K70" s="408"/>
      <c r="L70" s="182"/>
      <c r="M70" s="408"/>
      <c r="N70" s="409">
        <v>42036</v>
      </c>
      <c r="O70" s="409"/>
      <c r="P70" s="409"/>
      <c r="Q70" s="409"/>
      <c r="R70" s="409"/>
      <c r="S70" s="409"/>
      <c r="T70" s="415"/>
      <c r="U70" s="405"/>
    </row>
    <row r="71" ht="15.95" customHeight="1">
      <c r="A71" s="413">
        <v>2015</v>
      </c>
      <c r="B71" t="s" s="414">
        <v>27</v>
      </c>
      <c r="C71" s="407">
        <v>16973</v>
      </c>
      <c r="D71" s="407">
        <v>16973</v>
      </c>
      <c r="E71" s="389">
        <v>94405</v>
      </c>
      <c r="F71" t="s" s="406">
        <v>665</v>
      </c>
      <c r="G71" t="s" s="406">
        <v>1144</v>
      </c>
      <c r="H71" s="182"/>
      <c r="I71" t="s" s="406">
        <v>1139</v>
      </c>
      <c r="J71" s="182"/>
      <c r="K71" s="408"/>
      <c r="L71" s="182"/>
      <c r="M71" s="408"/>
      <c r="N71" s="409">
        <v>42036</v>
      </c>
      <c r="O71" s="409"/>
      <c r="P71" s="409"/>
      <c r="Q71" s="409"/>
      <c r="R71" s="409"/>
      <c r="S71" s="409"/>
      <c r="T71" s="415"/>
      <c r="U71" s="405"/>
    </row>
    <row r="72" ht="15.95" customHeight="1">
      <c r="A72" s="413">
        <v>2015</v>
      </c>
      <c r="B72" t="s" s="414">
        <v>27</v>
      </c>
      <c r="C72" s="407">
        <v>16974</v>
      </c>
      <c r="D72" s="407">
        <v>16974</v>
      </c>
      <c r="E72" s="389">
        <v>94405</v>
      </c>
      <c r="F72" t="s" s="406">
        <v>665</v>
      </c>
      <c r="G72" t="s" s="406">
        <v>1145</v>
      </c>
      <c r="H72" s="182"/>
      <c r="I72" t="s" s="406">
        <v>1139</v>
      </c>
      <c r="J72" s="182"/>
      <c r="K72" s="408"/>
      <c r="L72" s="182"/>
      <c r="M72" s="408"/>
      <c r="N72" s="409">
        <v>42036</v>
      </c>
      <c r="O72" s="409"/>
      <c r="P72" s="409"/>
      <c r="Q72" s="409"/>
      <c r="R72" s="409"/>
      <c r="S72" s="409"/>
      <c r="T72" s="415"/>
      <c r="U72" s="405"/>
    </row>
    <row r="73" ht="15.95" customHeight="1">
      <c r="A73" s="413">
        <v>2015</v>
      </c>
      <c r="B73" t="s" s="414">
        <v>27</v>
      </c>
      <c r="C73" s="407">
        <v>16975</v>
      </c>
      <c r="D73" s="407">
        <v>16975</v>
      </c>
      <c r="E73" s="389">
        <v>94405</v>
      </c>
      <c r="F73" t="s" s="406">
        <v>665</v>
      </c>
      <c r="G73" t="s" s="406">
        <v>1146</v>
      </c>
      <c r="H73" s="182"/>
      <c r="I73" t="s" s="406">
        <v>1139</v>
      </c>
      <c r="J73" s="182"/>
      <c r="K73" s="408"/>
      <c r="L73" s="182"/>
      <c r="M73" s="408"/>
      <c r="N73" s="409">
        <v>42036</v>
      </c>
      <c r="O73" s="409"/>
      <c r="P73" s="409"/>
      <c r="Q73" s="409"/>
      <c r="R73" s="409"/>
      <c r="S73" s="409"/>
      <c r="T73" s="415"/>
      <c r="U73" s="405"/>
    </row>
    <row r="74" ht="15.95" customHeight="1">
      <c r="A74" s="413">
        <v>2015</v>
      </c>
      <c r="B74" t="s" s="414">
        <v>27</v>
      </c>
      <c r="C74" s="407">
        <v>16976</v>
      </c>
      <c r="D74" s="407">
        <v>16976</v>
      </c>
      <c r="E74" s="389">
        <v>94405</v>
      </c>
      <c r="F74" t="s" s="406">
        <v>665</v>
      </c>
      <c r="G74" t="s" s="406">
        <v>1147</v>
      </c>
      <c r="H74" s="182"/>
      <c r="I74" t="s" s="406">
        <v>1139</v>
      </c>
      <c r="J74" s="182"/>
      <c r="K74" s="408"/>
      <c r="L74" s="182"/>
      <c r="M74" s="408"/>
      <c r="N74" s="409">
        <v>42036</v>
      </c>
      <c r="O74" s="409"/>
      <c r="P74" s="409"/>
      <c r="Q74" s="409"/>
      <c r="R74" s="409"/>
      <c r="S74" s="409"/>
      <c r="T74" s="415"/>
      <c r="U74" s="405"/>
    </row>
    <row r="75" ht="15.95" customHeight="1">
      <c r="A75" s="413">
        <v>2015</v>
      </c>
      <c r="B75" t="s" s="414">
        <v>27</v>
      </c>
      <c r="C75" s="407">
        <v>16977</v>
      </c>
      <c r="D75" s="407">
        <v>16977</v>
      </c>
      <c r="E75" s="389">
        <v>94424</v>
      </c>
      <c r="F75" t="s" s="406">
        <v>680</v>
      </c>
      <c r="G75" t="s" s="406">
        <v>1148</v>
      </c>
      <c r="H75" s="182"/>
      <c r="I75" t="s" s="406">
        <v>1139</v>
      </c>
      <c r="J75" s="182"/>
      <c r="K75" s="408"/>
      <c r="L75" s="182"/>
      <c r="M75" s="408"/>
      <c r="N75" s="409">
        <v>42036</v>
      </c>
      <c r="O75" s="409"/>
      <c r="P75" s="409"/>
      <c r="Q75" s="409"/>
      <c r="R75" s="409"/>
      <c r="S75" s="409"/>
      <c r="T75" s="415"/>
      <c r="U75" s="405"/>
    </row>
    <row r="76" ht="15.95" customHeight="1">
      <c r="A76" s="413">
        <v>2015</v>
      </c>
      <c r="B76" t="s" s="414">
        <v>27</v>
      </c>
      <c r="C76" s="407">
        <v>16978</v>
      </c>
      <c r="D76" s="407">
        <v>16978</v>
      </c>
      <c r="E76" s="389">
        <v>94424</v>
      </c>
      <c r="F76" t="s" s="406">
        <v>680</v>
      </c>
      <c r="G76" t="s" s="406">
        <v>1149</v>
      </c>
      <c r="H76" s="182"/>
      <c r="I76" t="s" s="406">
        <v>1139</v>
      </c>
      <c r="J76" s="182"/>
      <c r="K76" s="408"/>
      <c r="L76" s="182"/>
      <c r="M76" s="408"/>
      <c r="N76" s="409">
        <v>42036</v>
      </c>
      <c r="O76" s="409"/>
      <c r="P76" s="409"/>
      <c r="Q76" s="409"/>
      <c r="R76" s="409"/>
      <c r="S76" s="409"/>
      <c r="T76" s="415"/>
      <c r="U76" s="405"/>
    </row>
    <row r="77" ht="15.95" customHeight="1">
      <c r="A77" s="413">
        <v>2015</v>
      </c>
      <c r="B77" t="s" s="414">
        <v>27</v>
      </c>
      <c r="C77" s="407">
        <v>16979</v>
      </c>
      <c r="D77" s="407">
        <v>16979</v>
      </c>
      <c r="E77" s="389">
        <v>94428</v>
      </c>
      <c r="F77" t="s" s="406">
        <v>1150</v>
      </c>
      <c r="G77" t="s" s="406">
        <v>1151</v>
      </c>
      <c r="H77" s="182"/>
      <c r="I77" t="s" s="406">
        <v>1139</v>
      </c>
      <c r="J77" s="182"/>
      <c r="K77" s="408"/>
      <c r="L77" s="182"/>
      <c r="M77" s="408"/>
      <c r="N77" s="409">
        <v>42036</v>
      </c>
      <c r="O77" s="409"/>
      <c r="P77" s="409"/>
      <c r="Q77" s="409"/>
      <c r="R77" s="409"/>
      <c r="S77" s="409"/>
      <c r="T77" s="415"/>
      <c r="U77" s="405"/>
    </row>
    <row r="78" ht="15.95" customHeight="1">
      <c r="A78" s="413">
        <v>2015</v>
      </c>
      <c r="B78" t="s" s="414">
        <v>27</v>
      </c>
      <c r="C78" s="407">
        <v>16980</v>
      </c>
      <c r="D78" s="407">
        <v>16980</v>
      </c>
      <c r="E78" s="389">
        <v>94431</v>
      </c>
      <c r="F78" t="s" s="406">
        <v>687</v>
      </c>
      <c r="G78" t="s" s="406">
        <v>688</v>
      </c>
      <c r="H78" s="182"/>
      <c r="I78" t="s" s="406">
        <v>1139</v>
      </c>
      <c r="J78" s="182"/>
      <c r="K78" s="408"/>
      <c r="L78" s="182"/>
      <c r="M78" s="408"/>
      <c r="N78" s="409">
        <v>42036</v>
      </c>
      <c r="O78" s="409"/>
      <c r="P78" s="409"/>
      <c r="Q78" s="409"/>
      <c r="R78" s="409"/>
      <c r="S78" s="409"/>
      <c r="T78" s="415"/>
      <c r="U78" s="405"/>
    </row>
    <row r="79" ht="15.95" customHeight="1">
      <c r="A79" s="413">
        <v>2015</v>
      </c>
      <c r="B79" t="s" s="414">
        <v>27</v>
      </c>
      <c r="C79" s="407">
        <v>16981</v>
      </c>
      <c r="D79" s="407">
        <v>16981</v>
      </c>
      <c r="E79" s="389">
        <v>94447</v>
      </c>
      <c r="F79" t="s" s="406">
        <v>699</v>
      </c>
      <c r="G79" t="s" s="406">
        <v>1152</v>
      </c>
      <c r="H79" s="182"/>
      <c r="I79" t="s" s="406">
        <v>1139</v>
      </c>
      <c r="J79" s="182"/>
      <c r="K79" s="408"/>
      <c r="L79" s="182"/>
      <c r="M79" s="408"/>
      <c r="N79" s="409">
        <v>42036</v>
      </c>
      <c r="O79" s="409"/>
      <c r="P79" s="409"/>
      <c r="Q79" s="409"/>
      <c r="R79" s="409"/>
      <c r="S79" s="409"/>
      <c r="T79" s="415"/>
      <c r="U79" s="405"/>
    </row>
    <row r="80" ht="15.95" customHeight="1">
      <c r="A80" s="413">
        <v>2015</v>
      </c>
      <c r="B80" t="s" s="414">
        <v>27</v>
      </c>
      <c r="C80" s="407">
        <v>16982</v>
      </c>
      <c r="D80" s="407">
        <v>16982</v>
      </c>
      <c r="E80" s="389">
        <v>94447</v>
      </c>
      <c r="F80" t="s" s="406">
        <v>699</v>
      </c>
      <c r="G80" t="s" s="406">
        <v>1153</v>
      </c>
      <c r="H80" s="182"/>
      <c r="I80" t="s" s="406">
        <v>1139</v>
      </c>
      <c r="J80" s="182"/>
      <c r="K80" s="408"/>
      <c r="L80" s="182"/>
      <c r="M80" s="408"/>
      <c r="N80" s="409">
        <v>42036</v>
      </c>
      <c r="O80" s="409"/>
      <c r="P80" s="409"/>
      <c r="Q80" s="409"/>
      <c r="R80" s="409"/>
      <c r="S80" s="409"/>
      <c r="T80" s="415"/>
      <c r="U80" s="405"/>
    </row>
    <row r="81" ht="15.95" customHeight="1">
      <c r="A81" s="413">
        <v>2015</v>
      </c>
      <c r="B81" t="s" s="414">
        <v>27</v>
      </c>
      <c r="C81" s="407">
        <v>16983</v>
      </c>
      <c r="D81" s="407">
        <v>16983</v>
      </c>
      <c r="E81" s="389">
        <v>94447</v>
      </c>
      <c r="F81" t="s" s="406">
        <v>699</v>
      </c>
      <c r="G81" t="s" s="406">
        <v>1154</v>
      </c>
      <c r="H81" s="182"/>
      <c r="I81" t="s" s="406">
        <v>1139</v>
      </c>
      <c r="J81" s="182"/>
      <c r="K81" s="408"/>
      <c r="L81" s="182"/>
      <c r="M81" s="408"/>
      <c r="N81" s="409">
        <v>42036</v>
      </c>
      <c r="O81" s="409"/>
      <c r="P81" s="409"/>
      <c r="Q81" s="409"/>
      <c r="R81" s="409"/>
      <c r="S81" s="409"/>
      <c r="T81" s="415"/>
      <c r="U81" s="405"/>
    </row>
    <row r="82" ht="15.95" customHeight="1">
      <c r="A82" s="413">
        <v>2015</v>
      </c>
      <c r="B82" t="s" s="414">
        <v>27</v>
      </c>
      <c r="C82" s="407">
        <v>16984</v>
      </c>
      <c r="D82" s="407">
        <v>16984</v>
      </c>
      <c r="E82" s="389">
        <v>94469</v>
      </c>
      <c r="F82" t="s" s="406">
        <v>1155</v>
      </c>
      <c r="G82" t="s" s="406">
        <v>1156</v>
      </c>
      <c r="H82" s="182"/>
      <c r="I82" t="s" s="406">
        <v>1139</v>
      </c>
      <c r="J82" s="182"/>
      <c r="K82" s="408"/>
      <c r="L82" s="182"/>
      <c r="M82" s="408"/>
      <c r="N82" s="409">
        <v>42036</v>
      </c>
      <c r="O82" s="409"/>
      <c r="P82" s="409"/>
      <c r="Q82" s="409"/>
      <c r="R82" s="409"/>
      <c r="S82" s="409"/>
      <c r="T82" s="415"/>
      <c r="U82" s="405"/>
    </row>
    <row r="83" ht="15.95" customHeight="1">
      <c r="A83" s="413">
        <v>2015</v>
      </c>
      <c r="B83" t="s" s="414">
        <v>27</v>
      </c>
      <c r="C83" s="407">
        <v>16985</v>
      </c>
      <c r="D83" s="407">
        <v>16985</v>
      </c>
      <c r="E83" s="389">
        <v>94469</v>
      </c>
      <c r="F83" t="s" s="406">
        <v>1155</v>
      </c>
      <c r="G83" t="s" s="406">
        <v>1157</v>
      </c>
      <c r="H83" s="182"/>
      <c r="I83" t="s" s="406">
        <v>1139</v>
      </c>
      <c r="J83" s="182"/>
      <c r="K83" s="408"/>
      <c r="L83" s="182"/>
      <c r="M83" s="408"/>
      <c r="N83" s="409">
        <v>42036</v>
      </c>
      <c r="O83" s="409"/>
      <c r="P83" s="409"/>
      <c r="Q83" s="409"/>
      <c r="R83" s="409"/>
      <c r="S83" s="409"/>
      <c r="T83" s="415"/>
      <c r="U83" s="405"/>
    </row>
    <row r="84" ht="15.95" customHeight="1">
      <c r="A84" s="413">
        <v>2015</v>
      </c>
      <c r="B84" t="s" s="414">
        <v>27</v>
      </c>
      <c r="C84" s="407">
        <v>16986</v>
      </c>
      <c r="D84" s="407">
        <v>16986</v>
      </c>
      <c r="E84" s="389">
        <v>94486</v>
      </c>
      <c r="F84" t="s" s="406">
        <v>1158</v>
      </c>
      <c r="G84" t="s" s="406">
        <v>1159</v>
      </c>
      <c r="H84" s="182"/>
      <c r="I84" t="s" s="406">
        <v>1139</v>
      </c>
      <c r="J84" s="182"/>
      <c r="K84" s="408"/>
      <c r="L84" s="182"/>
      <c r="M84" s="408"/>
      <c r="N84" s="409">
        <v>42036</v>
      </c>
      <c r="O84" s="409"/>
      <c r="P84" s="409"/>
      <c r="Q84" s="409"/>
      <c r="R84" s="409"/>
      <c r="S84" s="409"/>
      <c r="T84" s="415"/>
      <c r="U84" s="405"/>
    </row>
    <row r="85" ht="15.95" customHeight="1">
      <c r="A85" s="413">
        <v>2015</v>
      </c>
      <c r="B85" t="s" s="414">
        <v>27</v>
      </c>
      <c r="C85" s="407">
        <v>16987</v>
      </c>
      <c r="D85" s="407">
        <v>16987</v>
      </c>
      <c r="E85" s="389">
        <v>94522</v>
      </c>
      <c r="F85" t="s" s="406">
        <v>1160</v>
      </c>
      <c r="G85" t="s" s="406">
        <v>1161</v>
      </c>
      <c r="H85" s="182"/>
      <c r="I85" t="s" s="406">
        <v>1139</v>
      </c>
      <c r="J85" s="182"/>
      <c r="K85" s="408"/>
      <c r="L85" s="182"/>
      <c r="M85" s="408"/>
      <c r="N85" s="409">
        <v>42036</v>
      </c>
      <c r="O85" s="409"/>
      <c r="P85" s="409"/>
      <c r="Q85" s="409"/>
      <c r="R85" s="409"/>
      <c r="S85" s="409"/>
      <c r="T85" s="415"/>
      <c r="U85" s="405"/>
    </row>
    <row r="86" ht="15.95" customHeight="1">
      <c r="A86" s="413">
        <v>2015</v>
      </c>
      <c r="B86" t="s" s="414">
        <v>27</v>
      </c>
      <c r="C86" s="407">
        <v>16988</v>
      </c>
      <c r="D86" s="407">
        <v>16988</v>
      </c>
      <c r="E86" s="389">
        <v>94522</v>
      </c>
      <c r="F86" t="s" s="406">
        <v>1160</v>
      </c>
      <c r="G86" t="s" s="406">
        <v>1162</v>
      </c>
      <c r="H86" s="182"/>
      <c r="I86" t="s" s="406">
        <v>1139</v>
      </c>
      <c r="J86" s="182"/>
      <c r="K86" s="408"/>
      <c r="L86" s="182"/>
      <c r="M86" s="408"/>
      <c r="N86" s="409">
        <v>42036</v>
      </c>
      <c r="O86" s="409"/>
      <c r="P86" s="409"/>
      <c r="Q86" s="409"/>
      <c r="R86" s="409"/>
      <c r="S86" s="409"/>
      <c r="T86" s="415"/>
      <c r="U86" s="405"/>
    </row>
    <row r="87" ht="15.95" customHeight="1">
      <c r="A87" s="413">
        <v>2015</v>
      </c>
      <c r="B87" t="s" s="414">
        <v>27</v>
      </c>
      <c r="C87" s="407">
        <v>16969</v>
      </c>
      <c r="D87" s="407">
        <v>16969</v>
      </c>
      <c r="E87" s="389">
        <v>82467</v>
      </c>
      <c r="F87" t="s" s="406">
        <v>285</v>
      </c>
      <c r="G87" t="s" s="406">
        <v>286</v>
      </c>
      <c r="H87" s="182"/>
      <c r="I87" t="s" s="406">
        <v>50</v>
      </c>
      <c r="J87" s="182"/>
      <c r="K87" s="408"/>
      <c r="L87" s="182"/>
      <c r="M87" s="408"/>
      <c r="N87" s="409">
        <v>42090</v>
      </c>
      <c r="O87" s="409"/>
      <c r="P87" s="409"/>
      <c r="Q87" s="409"/>
      <c r="R87" s="409"/>
      <c r="S87" s="409"/>
      <c r="T87" s="415"/>
      <c r="U87" s="405"/>
    </row>
    <row r="88" ht="15.95" customHeight="1">
      <c r="A88" s="413">
        <v>2015</v>
      </c>
      <c r="B88" t="s" s="414">
        <v>27</v>
      </c>
      <c r="C88" s="407">
        <v>16990</v>
      </c>
      <c r="D88" s="407">
        <v>16990</v>
      </c>
      <c r="E88" s="182"/>
      <c r="F88" t="s" s="406">
        <v>107</v>
      </c>
      <c r="G88" t="s" s="406">
        <v>1163</v>
      </c>
      <c r="H88" s="182"/>
      <c r="I88" t="s" s="406">
        <v>1117</v>
      </c>
      <c r="J88" s="182"/>
      <c r="K88" s="408"/>
      <c r="L88" s="182"/>
      <c r="M88" s="408"/>
      <c r="N88" s="409">
        <v>42104</v>
      </c>
      <c r="O88" s="409"/>
      <c r="P88" s="409"/>
      <c r="Q88" s="409"/>
      <c r="R88" s="409"/>
      <c r="S88" s="409"/>
      <c r="T88" s="415"/>
      <c r="U88" s="405"/>
    </row>
    <row r="89" ht="15.95" customHeight="1">
      <c r="A89" s="413">
        <v>2015</v>
      </c>
      <c r="B89" t="s" s="414">
        <v>27</v>
      </c>
      <c r="C89" s="407">
        <v>16961</v>
      </c>
      <c r="D89" s="407">
        <v>16961</v>
      </c>
      <c r="E89" s="182"/>
      <c r="F89" t="s" s="406">
        <v>1164</v>
      </c>
      <c r="G89" t="s" s="406">
        <v>1165</v>
      </c>
      <c r="H89" s="182"/>
      <c r="I89" t="s" s="406">
        <v>1117</v>
      </c>
      <c r="J89" s="182"/>
      <c r="K89" s="408"/>
      <c r="L89" s="182"/>
      <c r="M89" s="408"/>
      <c r="N89" s="409">
        <v>42116</v>
      </c>
      <c r="O89" s="409"/>
      <c r="P89" s="409"/>
      <c r="Q89" s="409"/>
      <c r="R89" s="409"/>
      <c r="S89" s="409"/>
      <c r="T89" s="415"/>
      <c r="U89" s="405"/>
    </row>
    <row r="90" ht="15.95" customHeight="1">
      <c r="A90" s="413">
        <v>2015</v>
      </c>
      <c r="B90" t="s" s="414">
        <v>27</v>
      </c>
      <c r="C90" s="407">
        <v>16991</v>
      </c>
      <c r="D90" s="407">
        <v>16991</v>
      </c>
      <c r="E90" s="389">
        <v>81539</v>
      </c>
      <c r="F90" t="s" s="406">
        <v>107</v>
      </c>
      <c r="G90" t="s" s="406">
        <v>1166</v>
      </c>
      <c r="H90" s="182"/>
      <c r="I90" t="s" s="406">
        <v>1167</v>
      </c>
      <c r="J90" s="182"/>
      <c r="K90" s="408"/>
      <c r="L90" s="182"/>
      <c r="M90" s="408"/>
      <c r="N90" s="409">
        <v>42201</v>
      </c>
      <c r="O90" s="409"/>
      <c r="P90" s="409"/>
      <c r="Q90" s="409"/>
      <c r="R90" s="409"/>
      <c r="S90" s="409"/>
      <c r="T90" s="415"/>
      <c r="U90" s="405"/>
    </row>
    <row r="91" ht="15.95" customHeight="1">
      <c r="A91" s="413">
        <v>2015</v>
      </c>
      <c r="B91" t="s" s="414">
        <v>27</v>
      </c>
      <c r="C91" s="407">
        <v>16993</v>
      </c>
      <c r="D91" s="407">
        <v>16993</v>
      </c>
      <c r="E91" s="182"/>
      <c r="F91" t="s" s="406">
        <v>107</v>
      </c>
      <c r="G91" t="s" s="406">
        <v>1168</v>
      </c>
      <c r="H91" s="182"/>
      <c r="I91" t="s" s="406">
        <v>1117</v>
      </c>
      <c r="J91" s="182"/>
      <c r="K91" s="408"/>
      <c r="L91" s="182"/>
      <c r="M91" s="408"/>
      <c r="N91" s="409">
        <v>42262</v>
      </c>
      <c r="O91" s="409"/>
      <c r="P91" s="409"/>
      <c r="Q91" s="409"/>
      <c r="R91" s="409"/>
      <c r="S91" s="409"/>
      <c r="T91" s="415"/>
      <c r="U91" s="405"/>
    </row>
    <row r="92" ht="15.95" customHeight="1">
      <c r="A92" s="413">
        <v>2015</v>
      </c>
      <c r="B92" t="s" s="414">
        <v>1068</v>
      </c>
      <c r="C92" s="407">
        <v>14195</v>
      </c>
      <c r="D92" s="408"/>
      <c r="E92" s="389">
        <v>80636</v>
      </c>
      <c r="F92" t="s" s="406">
        <v>1169</v>
      </c>
      <c r="G92" s="182"/>
      <c r="H92" s="389">
        <v>4</v>
      </c>
      <c r="I92" t="s" s="406">
        <v>166</v>
      </c>
      <c r="J92" t="s" s="406">
        <v>1070</v>
      </c>
      <c r="K92" t="s" s="411">
        <v>52</v>
      </c>
      <c r="L92" s="182"/>
      <c r="M92" s="408"/>
      <c r="N92" s="409"/>
      <c r="O92" s="409"/>
      <c r="P92" s="409"/>
      <c r="Q92" s="409"/>
      <c r="R92" s="409"/>
      <c r="S92" s="409">
        <v>42013</v>
      </c>
      <c r="T92" s="415"/>
      <c r="U92" s="405"/>
    </row>
    <row r="93" ht="15.95" customHeight="1">
      <c r="A93" s="413">
        <v>2015</v>
      </c>
      <c r="B93" t="s" s="414">
        <v>1068</v>
      </c>
      <c r="C93" s="407">
        <v>14174</v>
      </c>
      <c r="D93" s="408"/>
      <c r="E93" s="389">
        <v>80469</v>
      </c>
      <c r="F93" t="s" s="406">
        <v>1170</v>
      </c>
      <c r="G93" s="182"/>
      <c r="H93" s="389">
        <v>5</v>
      </c>
      <c r="I93" t="s" s="406">
        <v>1114</v>
      </c>
      <c r="J93" t="s" s="406">
        <v>1079</v>
      </c>
      <c r="K93" t="s" s="411">
        <v>52</v>
      </c>
      <c r="L93" s="182"/>
      <c r="M93" s="408"/>
      <c r="N93" s="409"/>
      <c r="O93" s="409"/>
      <c r="P93" s="409"/>
      <c r="Q93" s="409"/>
      <c r="R93" s="409"/>
      <c r="S93" s="409">
        <v>42034</v>
      </c>
      <c r="T93" s="415"/>
      <c r="U93" s="405"/>
    </row>
    <row r="94" ht="15.95" customHeight="1">
      <c r="A94" s="413">
        <v>2015</v>
      </c>
      <c r="B94" t="s" s="414">
        <v>1068</v>
      </c>
      <c r="C94" s="407">
        <v>13837</v>
      </c>
      <c r="D94" s="408"/>
      <c r="E94" s="389">
        <v>82467</v>
      </c>
      <c r="F94" t="s" s="406">
        <v>1171</v>
      </c>
      <c r="G94" s="182"/>
      <c r="H94" s="389">
        <v>1</v>
      </c>
      <c r="I94" t="s" s="406">
        <v>50</v>
      </c>
      <c r="J94" t="s" s="406">
        <v>1070</v>
      </c>
      <c r="K94" t="s" s="411">
        <v>52</v>
      </c>
      <c r="L94" s="182"/>
      <c r="M94" s="408"/>
      <c r="N94" s="409"/>
      <c r="O94" s="409"/>
      <c r="P94" s="409"/>
      <c r="Q94" s="409"/>
      <c r="R94" s="409"/>
      <c r="S94" s="409">
        <v>42089</v>
      </c>
      <c r="T94" s="415"/>
      <c r="U94" s="405"/>
    </row>
    <row r="95" ht="15.95" customHeight="1">
      <c r="A95" s="413">
        <v>2015</v>
      </c>
      <c r="B95" t="s" s="414">
        <v>1068</v>
      </c>
      <c r="C95" s="407">
        <v>16973</v>
      </c>
      <c r="D95" s="408"/>
      <c r="E95" s="389">
        <v>94405</v>
      </c>
      <c r="F95" t="s" s="406">
        <v>1172</v>
      </c>
      <c r="G95" s="182"/>
      <c r="H95" s="389">
        <v>10</v>
      </c>
      <c r="I95" t="s" s="406">
        <v>1139</v>
      </c>
      <c r="J95" t="s" s="406">
        <v>1173</v>
      </c>
      <c r="K95" t="s" s="411">
        <v>70</v>
      </c>
      <c r="L95" s="182"/>
      <c r="M95" s="408"/>
      <c r="N95" s="409"/>
      <c r="O95" s="409"/>
      <c r="P95" s="409"/>
      <c r="Q95" s="409"/>
      <c r="R95" s="409"/>
      <c r="S95" s="409">
        <v>42119</v>
      </c>
      <c r="T95" s="415"/>
      <c r="U95" s="405"/>
    </row>
    <row r="96" ht="15.95" customHeight="1">
      <c r="A96" s="413">
        <v>2015</v>
      </c>
      <c r="B96" t="s" s="414">
        <v>1068</v>
      </c>
      <c r="C96" s="407">
        <v>16968</v>
      </c>
      <c r="D96" s="408"/>
      <c r="E96" s="389">
        <v>80992</v>
      </c>
      <c r="F96" t="s" s="406">
        <v>1174</v>
      </c>
      <c r="G96" s="182"/>
      <c r="H96" s="389">
        <v>9</v>
      </c>
      <c r="I96" t="s" s="406">
        <v>1119</v>
      </c>
      <c r="J96" t="s" s="406">
        <v>1175</v>
      </c>
      <c r="K96" t="s" s="411">
        <v>70</v>
      </c>
      <c r="L96" s="182"/>
      <c r="M96" s="408"/>
      <c r="N96" s="409"/>
      <c r="O96" s="409"/>
      <c r="P96" s="409"/>
      <c r="Q96" s="409"/>
      <c r="R96" s="409"/>
      <c r="S96" s="409">
        <v>42155</v>
      </c>
      <c r="T96" s="415"/>
      <c r="U96" s="405"/>
    </row>
    <row r="97" ht="15.95" customHeight="1">
      <c r="A97" s="413">
        <v>2015</v>
      </c>
      <c r="B97" t="s" s="414">
        <v>1068</v>
      </c>
      <c r="C97" s="407">
        <v>14323</v>
      </c>
      <c r="D97" s="408"/>
      <c r="E97" s="389">
        <v>86899</v>
      </c>
      <c r="F97" t="s" s="406">
        <v>1176</v>
      </c>
      <c r="G97" s="182"/>
      <c r="H97" s="389">
        <v>2</v>
      </c>
      <c r="I97" t="s" s="406">
        <v>1117</v>
      </c>
      <c r="J97" t="s" s="406">
        <v>1070</v>
      </c>
      <c r="K97" t="s" s="411">
        <v>70</v>
      </c>
      <c r="L97" s="182"/>
      <c r="M97" s="408"/>
      <c r="N97" s="409"/>
      <c r="O97" s="409"/>
      <c r="P97" s="409"/>
      <c r="Q97" s="409"/>
      <c r="R97" s="409"/>
      <c r="S97" s="409">
        <v>42217</v>
      </c>
      <c r="T97" s="415"/>
      <c r="U97" s="405"/>
    </row>
    <row r="98" ht="15.95" customHeight="1">
      <c r="A98" s="413">
        <v>2015</v>
      </c>
      <c r="B98" t="s" s="414">
        <v>1068</v>
      </c>
      <c r="C98" s="407">
        <v>14306</v>
      </c>
      <c r="D98" s="408"/>
      <c r="E98" s="389">
        <v>82256</v>
      </c>
      <c r="F98" t="s" s="406">
        <v>1177</v>
      </c>
      <c r="G98" s="182"/>
      <c r="H98" s="389">
        <v>2</v>
      </c>
      <c r="I98" t="s" s="406">
        <v>1117</v>
      </c>
      <c r="J98" t="s" s="406">
        <v>1070</v>
      </c>
      <c r="K98" t="s" s="411">
        <v>52</v>
      </c>
      <c r="L98" s="182"/>
      <c r="M98" s="408"/>
      <c r="N98" s="409"/>
      <c r="O98" s="409"/>
      <c r="P98" s="409"/>
      <c r="Q98" s="409"/>
      <c r="R98" s="409"/>
      <c r="S98" s="409">
        <v>42267</v>
      </c>
      <c r="T98" s="415"/>
      <c r="U98" s="405"/>
    </row>
    <row r="99" ht="15.95" customHeight="1">
      <c r="A99" s="413">
        <v>2015</v>
      </c>
      <c r="B99" t="s" s="414">
        <v>1068</v>
      </c>
      <c r="C99" s="407">
        <v>16234</v>
      </c>
      <c r="D99" s="408"/>
      <c r="E99" s="389">
        <v>81371</v>
      </c>
      <c r="F99" t="s" s="406">
        <v>1178</v>
      </c>
      <c r="G99" s="182"/>
      <c r="H99" s="389">
        <v>1</v>
      </c>
      <c r="I99" t="s" s="406">
        <v>50</v>
      </c>
      <c r="J99" t="s" s="406">
        <v>1079</v>
      </c>
      <c r="K99" t="s" s="411">
        <v>70</v>
      </c>
      <c r="L99" s="182"/>
      <c r="M99" s="408"/>
      <c r="N99" s="409"/>
      <c r="O99" s="409"/>
      <c r="P99" s="409"/>
      <c r="Q99" s="409"/>
      <c r="R99" s="409"/>
      <c r="S99" s="409">
        <v>42305</v>
      </c>
      <c r="T99" s="415"/>
      <c r="U99" s="405"/>
    </row>
    <row r="100" ht="15.95" customHeight="1">
      <c r="A100" s="413">
        <v>2015</v>
      </c>
      <c r="B100" t="s" s="414">
        <v>1068</v>
      </c>
      <c r="C100" s="407">
        <v>14432</v>
      </c>
      <c r="D100" s="408"/>
      <c r="E100" s="389">
        <v>85614</v>
      </c>
      <c r="F100" t="s" s="406">
        <v>1179</v>
      </c>
      <c r="G100" s="182"/>
      <c r="H100" s="389">
        <v>3</v>
      </c>
      <c r="I100" t="s" s="406">
        <v>1067</v>
      </c>
      <c r="J100" t="s" s="406">
        <v>1070</v>
      </c>
      <c r="K100" t="s" s="411">
        <v>70</v>
      </c>
      <c r="L100" s="182"/>
      <c r="M100" s="408"/>
      <c r="N100" s="409"/>
      <c r="O100" s="409"/>
      <c r="P100" s="409"/>
      <c r="Q100" s="409"/>
      <c r="R100" s="409"/>
      <c r="S100" s="409">
        <v>42334</v>
      </c>
      <c r="T100" s="415"/>
      <c r="U100" s="405"/>
    </row>
    <row r="101" ht="15.95" customHeight="1">
      <c r="A101" s="413">
        <v>2015</v>
      </c>
      <c r="B101" t="s" s="414">
        <v>1068</v>
      </c>
      <c r="C101" s="407">
        <v>16230</v>
      </c>
      <c r="D101" s="408"/>
      <c r="E101" s="389">
        <v>81475</v>
      </c>
      <c r="F101" t="s" s="406">
        <v>1180</v>
      </c>
      <c r="G101" s="182"/>
      <c r="H101" s="389">
        <v>1</v>
      </c>
      <c r="I101" t="s" s="406">
        <v>50</v>
      </c>
      <c r="J101" t="s" s="406">
        <v>1079</v>
      </c>
      <c r="K101" t="s" s="411">
        <v>52</v>
      </c>
      <c r="L101" s="182"/>
      <c r="M101" s="408"/>
      <c r="N101" s="409"/>
      <c r="O101" s="409"/>
      <c r="P101" s="409"/>
      <c r="Q101" s="409"/>
      <c r="R101" s="409"/>
      <c r="S101" s="409">
        <v>42363</v>
      </c>
      <c r="T101" s="415"/>
      <c r="U101" s="405"/>
    </row>
    <row r="102" ht="15.95" customHeight="1">
      <c r="A102" s="413">
        <v>2015</v>
      </c>
      <c r="B102" t="s" s="414">
        <v>1068</v>
      </c>
      <c r="C102" s="407">
        <v>14236</v>
      </c>
      <c r="D102" s="408"/>
      <c r="E102" s="389">
        <v>80639</v>
      </c>
      <c r="F102" t="s" s="406">
        <v>1181</v>
      </c>
      <c r="G102" s="182"/>
      <c r="H102" s="389">
        <v>2</v>
      </c>
      <c r="I102" t="s" s="406">
        <v>1117</v>
      </c>
      <c r="J102" t="s" s="406">
        <v>1079</v>
      </c>
      <c r="K102" t="s" s="411">
        <v>52</v>
      </c>
      <c r="L102" s="182"/>
      <c r="M102" s="408"/>
      <c r="N102" s="409"/>
      <c r="O102" s="409"/>
      <c r="P102" s="409"/>
      <c r="Q102" s="409"/>
      <c r="R102" s="409"/>
      <c r="S102" s="409">
        <v>42344</v>
      </c>
      <c r="T102" s="415"/>
      <c r="U102" s="405"/>
    </row>
    <row r="103" ht="15.95" customHeight="1">
      <c r="A103" s="413">
        <v>2015</v>
      </c>
      <c r="B103" t="s" s="414">
        <v>1068</v>
      </c>
      <c r="C103" s="407">
        <v>14189</v>
      </c>
      <c r="D103" s="408"/>
      <c r="E103" s="389">
        <v>85635</v>
      </c>
      <c r="F103" t="s" s="406">
        <v>1182</v>
      </c>
      <c r="G103" s="182"/>
      <c r="H103" s="389">
        <v>6</v>
      </c>
      <c r="I103" t="s" s="406">
        <v>1167</v>
      </c>
      <c r="J103" t="s" s="406">
        <v>1070</v>
      </c>
      <c r="K103" t="s" s="411">
        <v>52</v>
      </c>
      <c r="L103" s="182"/>
      <c r="M103" s="408"/>
      <c r="N103" s="409"/>
      <c r="O103" s="409"/>
      <c r="P103" s="409"/>
      <c r="Q103" s="409"/>
      <c r="R103" s="409"/>
      <c r="S103" s="409">
        <v>42369</v>
      </c>
      <c r="T103" s="415"/>
      <c r="U103" s="405"/>
    </row>
    <row r="104" ht="15.95" customHeight="1">
      <c r="A104" s="413">
        <v>2015</v>
      </c>
      <c r="B104" t="s" s="414">
        <v>1030</v>
      </c>
      <c r="C104" s="407">
        <v>19909</v>
      </c>
      <c r="D104" s="408"/>
      <c r="E104" s="182"/>
      <c r="F104" t="s" s="406">
        <v>1183</v>
      </c>
      <c r="G104" s="182"/>
      <c r="H104" s="182"/>
      <c r="I104" s="182"/>
      <c r="J104" s="182"/>
      <c r="K104" s="408"/>
      <c r="L104" s="182"/>
      <c r="M104" s="408"/>
      <c r="N104" s="409"/>
      <c r="O104" s="409"/>
      <c r="P104" s="409"/>
      <c r="Q104" s="409"/>
      <c r="R104" t="s" s="410">
        <v>1184</v>
      </c>
      <c r="S104" s="409"/>
      <c r="T104" t="s" s="411">
        <v>1055</v>
      </c>
      <c r="U104" s="405"/>
    </row>
    <row r="105" ht="15.95" customHeight="1">
      <c r="A105" s="413">
        <v>2015</v>
      </c>
      <c r="B105" t="s" s="414">
        <v>1030</v>
      </c>
      <c r="C105" s="407">
        <v>13706</v>
      </c>
      <c r="D105" s="408"/>
      <c r="E105" s="182"/>
      <c r="F105" t="s" s="406">
        <v>1185</v>
      </c>
      <c r="G105" s="182"/>
      <c r="H105" s="182"/>
      <c r="I105" s="182"/>
      <c r="J105" s="182"/>
      <c r="K105" s="408"/>
      <c r="L105" s="182"/>
      <c r="M105" s="408"/>
      <c r="N105" s="409"/>
      <c r="O105" s="409"/>
      <c r="P105" s="409"/>
      <c r="Q105" s="409"/>
      <c r="R105" t="s" s="410">
        <v>1186</v>
      </c>
      <c r="S105" s="409"/>
      <c r="T105" t="s" s="411">
        <v>1055</v>
      </c>
      <c r="U105" s="405"/>
    </row>
    <row r="106" ht="15.95" customHeight="1">
      <c r="A106" t="s" s="416">
        <v>1187</v>
      </c>
      <c r="B106" t="s" s="414">
        <v>1030</v>
      </c>
      <c r="C106" s="407">
        <v>13707</v>
      </c>
      <c r="D106" s="408"/>
      <c r="E106" s="182"/>
      <c r="F106" t="s" s="406">
        <v>1188</v>
      </c>
      <c r="G106" s="182"/>
      <c r="H106" s="182"/>
      <c r="I106" s="182"/>
      <c r="J106" s="182"/>
      <c r="K106" s="408"/>
      <c r="L106" s="182"/>
      <c r="M106" s="408"/>
      <c r="N106" s="409"/>
      <c r="O106" s="409"/>
      <c r="P106" s="409"/>
      <c r="Q106" s="409"/>
      <c r="R106" t="s" s="410">
        <v>1189</v>
      </c>
      <c r="S106" s="409"/>
      <c r="T106" t="s" s="411">
        <v>1190</v>
      </c>
      <c r="U106" s="405"/>
    </row>
    <row r="107" ht="15.95" customHeight="1">
      <c r="A107" t="s" s="416">
        <v>1187</v>
      </c>
      <c r="B107" t="s" s="414">
        <v>1030</v>
      </c>
      <c r="C107" s="407">
        <v>14380</v>
      </c>
      <c r="D107" s="408"/>
      <c r="E107" s="182"/>
      <c r="F107" t="s" s="406">
        <v>1191</v>
      </c>
      <c r="G107" s="182"/>
      <c r="H107" s="182"/>
      <c r="I107" s="182"/>
      <c r="J107" s="182"/>
      <c r="K107" s="408"/>
      <c r="L107" s="182"/>
      <c r="M107" s="408"/>
      <c r="N107" s="409"/>
      <c r="O107" s="409"/>
      <c r="P107" s="409"/>
      <c r="Q107" s="409"/>
      <c r="R107" t="s" s="410">
        <v>1192</v>
      </c>
      <c r="S107" s="409"/>
      <c r="T107" t="s" s="411">
        <v>1193</v>
      </c>
      <c r="U107" s="405"/>
    </row>
    <row r="108" ht="15.95" customHeight="1">
      <c r="A108" s="413">
        <v>2015</v>
      </c>
      <c r="B108" t="s" s="414">
        <v>1194</v>
      </c>
      <c r="C108" s="407">
        <v>14169</v>
      </c>
      <c r="D108" s="407">
        <v>14169</v>
      </c>
      <c r="E108" s="389">
        <v>80637</v>
      </c>
      <c r="F108" t="s" s="406">
        <v>1195</v>
      </c>
      <c r="G108" t="s" s="406">
        <v>1196</v>
      </c>
      <c r="H108" s="182"/>
      <c r="I108" t="s" s="406">
        <v>1067</v>
      </c>
      <c r="J108" s="182"/>
      <c r="K108" s="408"/>
      <c r="L108" s="182"/>
      <c r="M108" s="408"/>
      <c r="N108" s="409">
        <v>42199</v>
      </c>
      <c r="O108" s="409"/>
      <c r="P108" s="409"/>
      <c r="Q108" s="409"/>
      <c r="R108" s="409"/>
      <c r="S108" s="409"/>
      <c r="T108" s="415"/>
      <c r="U108" s="405"/>
    </row>
    <row r="109" ht="15.95" customHeight="1">
      <c r="A109" s="413">
        <v>2015</v>
      </c>
      <c r="B109" t="s" s="414">
        <v>1194</v>
      </c>
      <c r="C109" s="407">
        <v>14195</v>
      </c>
      <c r="D109" s="407">
        <v>14195</v>
      </c>
      <c r="E109" s="389">
        <v>80636</v>
      </c>
      <c r="F109" t="s" s="406">
        <v>1195</v>
      </c>
      <c r="G109" t="s" s="406">
        <v>388</v>
      </c>
      <c r="H109" s="182"/>
      <c r="I109" t="s" s="406">
        <v>1197</v>
      </c>
      <c r="J109" s="182"/>
      <c r="K109" s="408"/>
      <c r="L109" s="182"/>
      <c r="M109" s="408"/>
      <c r="N109" s="409">
        <v>42200</v>
      </c>
      <c r="O109" s="409"/>
      <c r="P109" s="409"/>
      <c r="Q109" s="409"/>
      <c r="R109" s="409"/>
      <c r="S109" s="409"/>
      <c r="T109" s="415"/>
      <c r="U109" s="405"/>
    </row>
    <row r="110" ht="15.95" customHeight="1">
      <c r="A110" s="413">
        <v>2016</v>
      </c>
      <c r="B110" t="s" s="414">
        <v>27</v>
      </c>
      <c r="C110" s="407">
        <v>15576</v>
      </c>
      <c r="D110" s="407">
        <v>15576</v>
      </c>
      <c r="E110" s="182"/>
      <c r="F110" t="s" s="406">
        <v>107</v>
      </c>
      <c r="G110" t="s" s="406">
        <v>1198</v>
      </c>
      <c r="H110" s="182"/>
      <c r="I110" t="s" s="406">
        <v>1067</v>
      </c>
      <c r="J110" s="182"/>
      <c r="K110" s="408"/>
      <c r="L110" s="182"/>
      <c r="M110" s="408"/>
      <c r="N110" s="409">
        <v>42376</v>
      </c>
      <c r="O110" s="409"/>
      <c r="P110" s="409"/>
      <c r="Q110" s="409"/>
      <c r="R110" s="409"/>
      <c r="S110" s="409"/>
      <c r="T110" s="415"/>
      <c r="U110" s="405"/>
    </row>
    <row r="111" ht="15.95" customHeight="1">
      <c r="A111" s="413">
        <v>2016</v>
      </c>
      <c r="B111" t="s" s="414">
        <v>27</v>
      </c>
      <c r="C111" s="407">
        <v>16995</v>
      </c>
      <c r="D111" s="407">
        <v>16995</v>
      </c>
      <c r="E111" s="182"/>
      <c r="F111" t="s" s="406">
        <v>1199</v>
      </c>
      <c r="G111" t="s" s="406">
        <v>1200</v>
      </c>
      <c r="H111" s="182"/>
      <c r="I111" t="s" s="406">
        <v>1119</v>
      </c>
      <c r="J111" s="182"/>
      <c r="K111" s="408"/>
      <c r="L111" s="182"/>
      <c r="M111" s="408"/>
      <c r="N111" s="409">
        <v>42487</v>
      </c>
      <c r="O111" s="409"/>
      <c r="P111" s="409"/>
      <c r="Q111" s="409"/>
      <c r="R111" s="409"/>
      <c r="S111" s="409"/>
      <c r="T111" s="415"/>
      <c r="U111" s="405"/>
    </row>
    <row r="112" ht="15.95" customHeight="1">
      <c r="A112" s="413">
        <v>2016</v>
      </c>
      <c r="B112" t="s" s="414">
        <v>27</v>
      </c>
      <c r="C112" s="407">
        <v>16996</v>
      </c>
      <c r="D112" s="407">
        <v>16996</v>
      </c>
      <c r="E112" s="182"/>
      <c r="F112" t="s" s="406">
        <v>1201</v>
      </c>
      <c r="G112" t="s" s="406">
        <v>1201</v>
      </c>
      <c r="H112" s="182"/>
      <c r="I112" t="s" s="406">
        <v>669</v>
      </c>
      <c r="J112" s="182"/>
      <c r="K112" s="408"/>
      <c r="L112" s="182"/>
      <c r="M112" s="408"/>
      <c r="N112" s="409">
        <v>42491</v>
      </c>
      <c r="O112" s="409"/>
      <c r="P112" s="409"/>
      <c r="Q112" s="409"/>
      <c r="R112" s="409"/>
      <c r="S112" s="409"/>
      <c r="T112" s="415"/>
      <c r="U112" s="405"/>
    </row>
    <row r="113" ht="15.95" customHeight="1">
      <c r="A113" s="413">
        <v>2016</v>
      </c>
      <c r="B113" t="s" s="414">
        <v>27</v>
      </c>
      <c r="C113" s="407">
        <v>16976</v>
      </c>
      <c r="D113" s="407">
        <v>16976</v>
      </c>
      <c r="E113" s="182"/>
      <c r="F113" t="s" s="406">
        <v>665</v>
      </c>
      <c r="G113" t="s" s="406">
        <v>1202</v>
      </c>
      <c r="H113" s="182"/>
      <c r="I113" t="s" s="406">
        <v>669</v>
      </c>
      <c r="J113" s="182"/>
      <c r="K113" s="408"/>
      <c r="L113" s="182"/>
      <c r="M113" s="408"/>
      <c r="N113" s="409">
        <v>42520</v>
      </c>
      <c r="O113" s="409"/>
      <c r="P113" s="409"/>
      <c r="Q113" s="409"/>
      <c r="R113" s="409"/>
      <c r="S113" s="409"/>
      <c r="T113" s="415"/>
      <c r="U113" s="405"/>
    </row>
    <row r="114" ht="15.95" customHeight="1">
      <c r="A114" s="413">
        <v>2016</v>
      </c>
      <c r="B114" t="s" s="414">
        <v>27</v>
      </c>
      <c r="C114" s="407">
        <v>15574</v>
      </c>
      <c r="D114" s="407">
        <v>15574</v>
      </c>
      <c r="E114" s="389">
        <v>81737</v>
      </c>
      <c r="F114" t="s" s="406">
        <v>107</v>
      </c>
      <c r="G114" t="s" s="406">
        <v>1203</v>
      </c>
      <c r="H114" s="182"/>
      <c r="I114" t="s" s="406">
        <v>1204</v>
      </c>
      <c r="J114" s="182"/>
      <c r="K114" s="408"/>
      <c r="L114" s="182"/>
      <c r="M114" s="408"/>
      <c r="N114" s="409">
        <v>42527</v>
      </c>
      <c r="O114" s="409"/>
      <c r="P114" s="409"/>
      <c r="Q114" s="409"/>
      <c r="R114" s="409"/>
      <c r="S114" s="409"/>
      <c r="T114" s="415"/>
      <c r="U114" s="405"/>
    </row>
    <row r="115" ht="15.95" customHeight="1">
      <c r="A115" s="413">
        <v>2016</v>
      </c>
      <c r="B115" t="s" s="414">
        <v>27</v>
      </c>
      <c r="C115" s="407">
        <v>16992</v>
      </c>
      <c r="D115" s="407">
        <v>16992</v>
      </c>
      <c r="E115" s="182"/>
      <c r="F115" t="s" s="406">
        <v>107</v>
      </c>
      <c r="G115" t="s" s="406">
        <v>1205</v>
      </c>
      <c r="H115" s="182"/>
      <c r="I115" t="s" s="406">
        <v>1206</v>
      </c>
      <c r="J115" s="182"/>
      <c r="K115" s="408"/>
      <c r="L115" s="182"/>
      <c r="M115" s="408"/>
      <c r="N115" s="409">
        <v>42555</v>
      </c>
      <c r="O115" s="409"/>
      <c r="P115" s="409"/>
      <c r="Q115" s="409"/>
      <c r="R115" s="409"/>
      <c r="S115" s="409"/>
      <c r="T115" s="415"/>
      <c r="U115" s="405"/>
    </row>
    <row r="116" ht="15.95" customHeight="1">
      <c r="A116" s="413">
        <v>2016</v>
      </c>
      <c r="B116" t="s" s="414">
        <v>27</v>
      </c>
      <c r="C116" s="407">
        <v>16994</v>
      </c>
      <c r="D116" s="407">
        <v>16994</v>
      </c>
      <c r="E116" s="389">
        <v>85375</v>
      </c>
      <c r="F116" t="s" s="406">
        <v>310</v>
      </c>
      <c r="G116" t="s" s="406">
        <v>1207</v>
      </c>
      <c r="H116" s="182"/>
      <c r="I116" t="s" s="406">
        <v>166</v>
      </c>
      <c r="J116" s="182"/>
      <c r="K116" s="408"/>
      <c r="L116" s="182"/>
      <c r="M116" s="408"/>
      <c r="N116" s="409">
        <v>42552</v>
      </c>
      <c r="O116" s="409"/>
      <c r="P116" s="409"/>
      <c r="Q116" s="409"/>
      <c r="R116" s="409"/>
      <c r="S116" s="409"/>
      <c r="T116" s="415"/>
      <c r="U116" s="405"/>
    </row>
    <row r="117" ht="15.95" customHeight="1">
      <c r="A117" s="413">
        <v>2016</v>
      </c>
      <c r="B117" t="s" s="414">
        <v>27</v>
      </c>
      <c r="C117" s="407">
        <v>16997</v>
      </c>
      <c r="D117" s="407">
        <v>16997</v>
      </c>
      <c r="E117" s="182"/>
      <c r="F117" t="s" s="406">
        <v>107</v>
      </c>
      <c r="G117" t="s" s="406">
        <v>1208</v>
      </c>
      <c r="H117" s="182"/>
      <c r="I117" t="s" s="406">
        <v>166</v>
      </c>
      <c r="J117" s="182"/>
      <c r="K117" s="408"/>
      <c r="L117" s="182"/>
      <c r="M117" s="408"/>
      <c r="N117" s="409">
        <v>42586</v>
      </c>
      <c r="O117" s="409"/>
      <c r="P117" s="409"/>
      <c r="Q117" s="409"/>
      <c r="R117" s="409"/>
      <c r="S117" s="409"/>
      <c r="T117" s="415"/>
      <c r="U117" s="405"/>
    </row>
    <row r="118" ht="15.95" customHeight="1">
      <c r="A118" s="413">
        <v>2016</v>
      </c>
      <c r="B118" t="s" s="414">
        <v>27</v>
      </c>
      <c r="C118" s="407">
        <v>15501</v>
      </c>
      <c r="D118" s="407">
        <v>15501</v>
      </c>
      <c r="E118" s="182"/>
      <c r="F118" t="s" s="406">
        <v>107</v>
      </c>
      <c r="G118" t="s" s="406">
        <v>1209</v>
      </c>
      <c r="H118" s="182"/>
      <c r="I118" t="s" s="406">
        <v>50</v>
      </c>
      <c r="J118" s="182"/>
      <c r="K118" s="408"/>
      <c r="L118" s="182"/>
      <c r="M118" s="408"/>
      <c r="N118" s="409">
        <v>42675</v>
      </c>
      <c r="O118" s="409"/>
      <c r="P118" s="409"/>
      <c r="Q118" s="409"/>
      <c r="R118" s="409"/>
      <c r="S118" s="409"/>
      <c r="T118" s="415"/>
      <c r="U118" s="405"/>
    </row>
    <row r="119" ht="15.95" customHeight="1">
      <c r="A119" s="413">
        <v>2016</v>
      </c>
      <c r="B119" t="s" s="414">
        <v>1068</v>
      </c>
      <c r="C119" s="407">
        <v>14343</v>
      </c>
      <c r="D119" s="408"/>
      <c r="E119" s="389">
        <v>85586</v>
      </c>
      <c r="F119" t="s" s="406">
        <v>1210</v>
      </c>
      <c r="G119" s="182"/>
      <c r="H119" s="389">
        <v>8</v>
      </c>
      <c r="I119" t="s" s="406">
        <v>1206</v>
      </c>
      <c r="J119" t="s" s="406">
        <v>1079</v>
      </c>
      <c r="K119" t="s" s="411">
        <v>70</v>
      </c>
      <c r="L119" s="182"/>
      <c r="M119" s="408"/>
      <c r="N119" s="409"/>
      <c r="O119" s="409"/>
      <c r="P119" s="409"/>
      <c r="Q119" s="409"/>
      <c r="R119" s="409"/>
      <c r="S119" s="409">
        <v>42397</v>
      </c>
      <c r="T119" s="415"/>
      <c r="U119" s="405"/>
    </row>
    <row r="120" ht="15.95" customHeight="1">
      <c r="A120" s="413">
        <v>2016</v>
      </c>
      <c r="B120" t="s" s="414">
        <v>1068</v>
      </c>
      <c r="C120" s="407">
        <v>14474</v>
      </c>
      <c r="D120" s="408"/>
      <c r="E120" s="389">
        <v>80538</v>
      </c>
      <c r="F120" t="s" s="406">
        <v>1211</v>
      </c>
      <c r="G120" s="182"/>
      <c r="H120" t="s" s="406">
        <v>1212</v>
      </c>
      <c r="I120" s="182"/>
      <c r="J120" s="182"/>
      <c r="K120" s="408"/>
      <c r="L120" s="182"/>
      <c r="M120" s="408"/>
      <c r="N120" s="409"/>
      <c r="O120" s="409"/>
      <c r="P120" s="409"/>
      <c r="Q120" s="409"/>
      <c r="R120" s="409"/>
      <c r="S120" s="409"/>
      <c r="T120" s="415"/>
      <c r="U120" s="405"/>
    </row>
    <row r="121" ht="15.95" customHeight="1">
      <c r="A121" s="413">
        <v>2016</v>
      </c>
      <c r="B121" t="s" s="414">
        <v>1068</v>
      </c>
      <c r="C121" s="407">
        <v>16991</v>
      </c>
      <c r="D121" s="408"/>
      <c r="E121" s="389">
        <v>81539</v>
      </c>
      <c r="F121" t="s" s="406">
        <v>1213</v>
      </c>
      <c r="G121" s="182"/>
      <c r="H121" s="389">
        <v>3</v>
      </c>
      <c r="I121" t="s" s="406">
        <v>1067</v>
      </c>
      <c r="J121" t="s" s="406">
        <v>1070</v>
      </c>
      <c r="K121" t="s" s="411">
        <v>70</v>
      </c>
      <c r="L121" s="182"/>
      <c r="M121" s="408"/>
      <c r="N121" s="409"/>
      <c r="O121" s="409"/>
      <c r="P121" s="409"/>
      <c r="Q121" s="409"/>
      <c r="R121" s="409"/>
      <c r="S121" s="409">
        <v>42398</v>
      </c>
      <c r="T121" s="415"/>
      <c r="U121" s="405"/>
    </row>
    <row r="122" ht="15.95" customHeight="1">
      <c r="A122" s="413">
        <v>2016</v>
      </c>
      <c r="B122" t="s" s="414">
        <v>1068</v>
      </c>
      <c r="C122" s="407">
        <v>14364</v>
      </c>
      <c r="D122" s="408"/>
      <c r="E122" s="389">
        <v>83022</v>
      </c>
      <c r="F122" t="s" s="406">
        <v>1214</v>
      </c>
      <c r="G122" s="182"/>
      <c r="H122" t="s" s="406">
        <v>1215</v>
      </c>
      <c r="I122" t="s" s="406">
        <v>1167</v>
      </c>
      <c r="J122" t="s" s="406">
        <v>1070</v>
      </c>
      <c r="K122" t="s" s="411">
        <v>52</v>
      </c>
      <c r="L122" s="182"/>
      <c r="M122" s="408"/>
      <c r="N122" s="409"/>
      <c r="O122" s="409"/>
      <c r="P122" s="409"/>
      <c r="Q122" s="409"/>
      <c r="R122" s="409"/>
      <c r="S122" s="409">
        <v>42428</v>
      </c>
      <c r="T122" s="415"/>
      <c r="U122" s="405"/>
    </row>
    <row r="123" ht="15.95" customHeight="1">
      <c r="A123" s="413">
        <v>2016</v>
      </c>
      <c r="B123" t="s" s="414">
        <v>1068</v>
      </c>
      <c r="C123" s="407">
        <v>14169</v>
      </c>
      <c r="D123" s="408"/>
      <c r="E123" s="389">
        <v>80637</v>
      </c>
      <c r="F123" t="s" s="406">
        <v>1216</v>
      </c>
      <c r="G123" s="182"/>
      <c r="H123" s="389">
        <v>2</v>
      </c>
      <c r="I123" t="s" s="406">
        <v>1217</v>
      </c>
      <c r="J123" t="s" s="406">
        <v>1070</v>
      </c>
      <c r="K123" t="s" s="411">
        <v>70</v>
      </c>
      <c r="L123" s="182"/>
      <c r="M123" s="408"/>
      <c r="N123" s="409"/>
      <c r="O123" s="409"/>
      <c r="P123" s="409"/>
      <c r="Q123" s="409"/>
      <c r="R123" s="409"/>
      <c r="S123" s="409">
        <v>42429</v>
      </c>
      <c r="T123" s="415"/>
      <c r="U123" s="405"/>
    </row>
    <row r="124" ht="15.95" customHeight="1">
      <c r="A124" s="413">
        <v>2016</v>
      </c>
      <c r="B124" t="s" s="414">
        <v>1068</v>
      </c>
      <c r="C124" s="407">
        <v>14234</v>
      </c>
      <c r="D124" s="408"/>
      <c r="E124" s="389">
        <v>81539</v>
      </c>
      <c r="F124" t="s" s="406">
        <v>1218</v>
      </c>
      <c r="G124" s="182"/>
      <c r="H124" s="389">
        <v>3</v>
      </c>
      <c r="I124" t="s" s="406">
        <v>1219</v>
      </c>
      <c r="J124" t="s" s="406">
        <v>1079</v>
      </c>
      <c r="K124" t="s" s="411">
        <v>70</v>
      </c>
      <c r="L124" s="182"/>
      <c r="M124" s="408"/>
      <c r="N124" s="409"/>
      <c r="O124" s="409"/>
      <c r="P124" s="409"/>
      <c r="Q124" s="409"/>
      <c r="R124" s="409"/>
      <c r="S124" s="409">
        <v>42429</v>
      </c>
      <c r="T124" t="s" s="411">
        <v>1220</v>
      </c>
      <c r="U124" s="405"/>
    </row>
    <row r="125" ht="15.95" customHeight="1">
      <c r="A125" s="413">
        <v>2016</v>
      </c>
      <c r="B125" t="s" s="414">
        <v>1068</v>
      </c>
      <c r="C125" s="407">
        <v>16990</v>
      </c>
      <c r="D125" s="408"/>
      <c r="E125" s="389">
        <v>81241</v>
      </c>
      <c r="F125" t="s" s="406">
        <v>1221</v>
      </c>
      <c r="G125" s="182"/>
      <c r="H125" s="389">
        <v>2</v>
      </c>
      <c r="I125" t="s" s="406">
        <v>1217</v>
      </c>
      <c r="J125" t="s" s="406">
        <v>1070</v>
      </c>
      <c r="K125" t="s" s="411">
        <v>70</v>
      </c>
      <c r="L125" s="182"/>
      <c r="M125" s="408"/>
      <c r="N125" s="409"/>
      <c r="O125" s="409"/>
      <c r="P125" s="409"/>
      <c r="Q125" s="409"/>
      <c r="R125" s="409"/>
      <c r="S125" s="409">
        <v>42429</v>
      </c>
      <c r="T125" s="415"/>
      <c r="U125" s="405"/>
    </row>
    <row r="126" ht="15.95" customHeight="1">
      <c r="A126" s="413">
        <v>2016</v>
      </c>
      <c r="B126" t="s" s="414">
        <v>1068</v>
      </c>
      <c r="C126" s="407">
        <v>14166</v>
      </c>
      <c r="D126" s="408"/>
      <c r="E126" s="389">
        <v>80335</v>
      </c>
      <c r="F126" t="s" s="406">
        <v>1222</v>
      </c>
      <c r="G126" s="182"/>
      <c r="H126" s="389">
        <v>1</v>
      </c>
      <c r="I126" t="s" s="406">
        <v>166</v>
      </c>
      <c r="J126" t="s" s="406">
        <v>1070</v>
      </c>
      <c r="K126" t="s" s="411">
        <v>52</v>
      </c>
      <c r="L126" s="182"/>
      <c r="M126" s="408"/>
      <c r="N126" s="409"/>
      <c r="O126" s="409"/>
      <c r="P126" s="409"/>
      <c r="Q126" s="409"/>
      <c r="R126" s="409"/>
      <c r="S126" s="409">
        <v>42461</v>
      </c>
      <c r="T126" s="415"/>
      <c r="U126" s="405"/>
    </row>
    <row r="127" ht="15.95" customHeight="1">
      <c r="A127" s="413">
        <v>2016</v>
      </c>
      <c r="B127" t="s" s="414">
        <v>1068</v>
      </c>
      <c r="C127" s="407">
        <v>14149</v>
      </c>
      <c r="D127" s="408"/>
      <c r="E127" s="389">
        <v>85570</v>
      </c>
      <c r="F127" t="s" s="406">
        <v>1223</v>
      </c>
      <c r="G127" s="182"/>
      <c r="H127" s="389">
        <v>8</v>
      </c>
      <c r="I127" t="s" s="406">
        <v>1206</v>
      </c>
      <c r="J127" t="s" s="406">
        <v>1070</v>
      </c>
      <c r="K127" t="s" s="411">
        <v>70</v>
      </c>
      <c r="L127" s="182"/>
      <c r="M127" s="408"/>
      <c r="N127" s="409"/>
      <c r="O127" s="409"/>
      <c r="P127" s="409"/>
      <c r="Q127" s="409"/>
      <c r="R127" s="409"/>
      <c r="S127" s="409">
        <v>42461</v>
      </c>
      <c r="T127" s="415"/>
      <c r="U127" s="405"/>
    </row>
    <row r="128" ht="15.95" customHeight="1">
      <c r="A128" s="413">
        <v>2016</v>
      </c>
      <c r="B128" t="s" s="414">
        <v>1068</v>
      </c>
      <c r="C128" s="407">
        <v>14602</v>
      </c>
      <c r="D128" s="408"/>
      <c r="E128" s="389">
        <v>80799</v>
      </c>
      <c r="F128" t="s" s="406">
        <v>1224</v>
      </c>
      <c r="G128" s="182"/>
      <c r="H128" s="389">
        <v>3</v>
      </c>
      <c r="I128" t="s" s="406">
        <v>1067</v>
      </c>
      <c r="J128" t="s" s="406">
        <v>1070</v>
      </c>
      <c r="K128" t="s" s="411">
        <v>70</v>
      </c>
      <c r="L128" s="182"/>
      <c r="M128" s="408"/>
      <c r="N128" s="409"/>
      <c r="O128" s="409"/>
      <c r="P128" s="409"/>
      <c r="Q128" s="409"/>
      <c r="R128" s="409"/>
      <c r="S128" s="409">
        <v>42552</v>
      </c>
      <c r="T128" s="415"/>
      <c r="U128" s="405"/>
    </row>
    <row r="129" ht="15.95" customHeight="1">
      <c r="A129" s="413">
        <v>2016</v>
      </c>
      <c r="B129" t="s" s="414">
        <v>1068</v>
      </c>
      <c r="C129" s="407">
        <v>16971</v>
      </c>
      <c r="D129" s="408"/>
      <c r="E129" s="389">
        <v>94327</v>
      </c>
      <c r="F129" t="s" s="406">
        <v>1225</v>
      </c>
      <c r="G129" s="182"/>
      <c r="H129" s="389">
        <v>5</v>
      </c>
      <c r="I129" t="s" s="406">
        <v>1226</v>
      </c>
      <c r="J129" t="s" s="406">
        <v>1173</v>
      </c>
      <c r="K129" t="s" s="411">
        <v>52</v>
      </c>
      <c r="L129" s="182"/>
      <c r="M129" s="408"/>
      <c r="N129" s="409"/>
      <c r="O129" s="409"/>
      <c r="P129" s="409"/>
      <c r="Q129" s="409"/>
      <c r="R129" s="409"/>
      <c r="S129" s="409">
        <v>42577</v>
      </c>
      <c r="T129" s="415"/>
      <c r="U129" s="405"/>
    </row>
    <row r="130" ht="15.95" customHeight="1">
      <c r="A130" s="413">
        <v>2016</v>
      </c>
      <c r="B130" t="s" s="414">
        <v>1068</v>
      </c>
      <c r="C130" s="407">
        <v>14473</v>
      </c>
      <c r="D130" s="408"/>
      <c r="E130" s="389">
        <v>80538</v>
      </c>
      <c r="F130" t="s" s="406">
        <v>1227</v>
      </c>
      <c r="G130" s="182"/>
      <c r="H130" s="389">
        <v>1</v>
      </c>
      <c r="I130" t="s" s="406">
        <v>166</v>
      </c>
      <c r="J130" t="s" s="406">
        <v>1070</v>
      </c>
      <c r="K130" t="s" s="411">
        <v>52</v>
      </c>
      <c r="L130" s="182"/>
      <c r="M130" s="408"/>
      <c r="N130" s="409"/>
      <c r="O130" s="409"/>
      <c r="P130" s="409"/>
      <c r="Q130" s="409"/>
      <c r="R130" s="409"/>
      <c r="S130" s="409">
        <v>42643</v>
      </c>
      <c r="T130" s="415"/>
      <c r="U130" s="405"/>
    </row>
    <row r="131" ht="15.95" customHeight="1">
      <c r="A131" s="413">
        <v>2016</v>
      </c>
      <c r="B131" t="s" s="414">
        <v>1068</v>
      </c>
      <c r="C131" s="407">
        <v>16979</v>
      </c>
      <c r="D131" s="408"/>
      <c r="E131" s="389">
        <v>94428</v>
      </c>
      <c r="F131" t="s" s="406">
        <v>1228</v>
      </c>
      <c r="G131" s="182"/>
      <c r="H131" s="389">
        <v>5</v>
      </c>
      <c r="I131" t="s" s="406">
        <v>1226</v>
      </c>
      <c r="J131" t="s" s="406">
        <v>1173</v>
      </c>
      <c r="K131" t="s" s="411">
        <v>70</v>
      </c>
      <c r="L131" s="182"/>
      <c r="M131" s="408"/>
      <c r="N131" s="409"/>
      <c r="O131" s="409"/>
      <c r="P131" s="409"/>
      <c r="Q131" s="409"/>
      <c r="R131" s="409"/>
      <c r="S131" s="409">
        <v>42667</v>
      </c>
      <c r="T131" s="415"/>
      <c r="U131" s="405"/>
    </row>
    <row r="132" ht="15.95" customHeight="1">
      <c r="A132" s="413">
        <v>2016</v>
      </c>
      <c r="B132" t="s" s="414">
        <v>1068</v>
      </c>
      <c r="C132" s="407">
        <v>14302</v>
      </c>
      <c r="D132" s="408"/>
      <c r="E132" s="389">
        <v>86199</v>
      </c>
      <c r="F132" t="s" s="406">
        <v>1229</v>
      </c>
      <c r="G132" s="182"/>
      <c r="H132" s="389">
        <v>1</v>
      </c>
      <c r="I132" t="s" s="406">
        <v>50</v>
      </c>
      <c r="J132" t="s" s="406">
        <v>1070</v>
      </c>
      <c r="K132" t="s" s="411">
        <v>52</v>
      </c>
      <c r="L132" s="182"/>
      <c r="M132" s="408"/>
      <c r="N132" s="409"/>
      <c r="O132" s="409"/>
      <c r="P132" s="409"/>
      <c r="Q132" s="409"/>
      <c r="R132" s="409"/>
      <c r="S132" s="409">
        <v>42674</v>
      </c>
      <c r="T132" s="415"/>
      <c r="U132" s="405"/>
    </row>
    <row r="133" ht="15.95" customHeight="1">
      <c r="A133" s="413">
        <v>2016</v>
      </c>
      <c r="B133" t="s" s="414">
        <v>1068</v>
      </c>
      <c r="C133" s="407">
        <v>14241</v>
      </c>
      <c r="D133" s="408"/>
      <c r="E133" s="389">
        <v>81377</v>
      </c>
      <c r="F133" t="s" s="406">
        <v>1230</v>
      </c>
      <c r="G133" s="182"/>
      <c r="H133" s="389">
        <v>8</v>
      </c>
      <c r="I133" t="s" s="406">
        <v>1206</v>
      </c>
      <c r="J133" t="s" s="406">
        <v>1070</v>
      </c>
      <c r="K133" t="s" s="411">
        <v>70</v>
      </c>
      <c r="L133" s="182"/>
      <c r="M133" s="408"/>
      <c r="N133" s="409"/>
      <c r="O133" s="409"/>
      <c r="P133" s="409"/>
      <c r="Q133" s="409"/>
      <c r="R133" s="409"/>
      <c r="S133" s="409">
        <v>42674</v>
      </c>
      <c r="T133" s="415"/>
      <c r="U133" s="405"/>
    </row>
    <row r="134" ht="15.95" customHeight="1">
      <c r="A134" s="413">
        <v>2016</v>
      </c>
      <c r="B134" t="s" s="414">
        <v>1068</v>
      </c>
      <c r="C134" s="407">
        <v>13888</v>
      </c>
      <c r="D134" s="408"/>
      <c r="E134" s="389">
        <v>85609</v>
      </c>
      <c r="F134" t="s" s="406">
        <v>1231</v>
      </c>
      <c r="G134" s="182"/>
      <c r="H134" s="389">
        <v>7</v>
      </c>
      <c r="I134" t="s" s="406">
        <v>1132</v>
      </c>
      <c r="J134" t="s" s="406">
        <v>1079</v>
      </c>
      <c r="K134" t="s" s="411">
        <v>70</v>
      </c>
      <c r="L134" s="182"/>
      <c r="M134" s="408"/>
      <c r="N134" s="409"/>
      <c r="O134" s="409"/>
      <c r="P134" s="409"/>
      <c r="Q134" s="409"/>
      <c r="R134" s="409"/>
      <c r="S134" s="409">
        <v>42674</v>
      </c>
      <c r="T134" s="417"/>
      <c r="U134" s="311"/>
    </row>
    <row r="135" ht="15.95" customHeight="1">
      <c r="A135" s="413">
        <v>2016</v>
      </c>
      <c r="B135" t="s" s="414">
        <v>1068</v>
      </c>
      <c r="C135" s="407">
        <v>14144</v>
      </c>
      <c r="D135" s="408"/>
      <c r="E135" s="389">
        <v>81541</v>
      </c>
      <c r="F135" t="s" s="406">
        <v>1232</v>
      </c>
      <c r="G135" s="182"/>
      <c r="H135" s="389">
        <v>1</v>
      </c>
      <c r="I135" t="s" s="406">
        <v>166</v>
      </c>
      <c r="J135" t="s" s="406">
        <v>1070</v>
      </c>
      <c r="K135" t="s" s="411">
        <v>52</v>
      </c>
      <c r="L135" s="182"/>
      <c r="M135" s="408"/>
      <c r="N135" s="409"/>
      <c r="O135" s="409"/>
      <c r="P135" s="409"/>
      <c r="Q135" s="409"/>
      <c r="R135" s="409"/>
      <c r="S135" s="409">
        <v>42735</v>
      </c>
      <c r="T135" s="418"/>
      <c r="U135" s="311"/>
    </row>
    <row r="136" ht="15.95" customHeight="1">
      <c r="A136" s="413">
        <v>2016</v>
      </c>
      <c r="B136" t="s" s="414">
        <v>1068</v>
      </c>
      <c r="C136" s="407">
        <v>13119</v>
      </c>
      <c r="D136" s="408"/>
      <c r="E136" s="389">
        <v>93049</v>
      </c>
      <c r="F136" t="s" s="406">
        <v>1233</v>
      </c>
      <c r="G136" s="182"/>
      <c r="H136" s="389">
        <v>1</v>
      </c>
      <c r="I136" t="s" s="406">
        <v>166</v>
      </c>
      <c r="J136" t="s" s="406">
        <v>1070</v>
      </c>
      <c r="K136" t="s" s="411">
        <v>52</v>
      </c>
      <c r="L136" s="182"/>
      <c r="M136" s="408"/>
      <c r="N136" s="409"/>
      <c r="O136" s="409"/>
      <c r="P136" s="409"/>
      <c r="Q136" s="409"/>
      <c r="R136" s="409"/>
      <c r="S136" s="409">
        <v>42735</v>
      </c>
      <c r="T136" t="s" s="419">
        <v>1234</v>
      </c>
      <c r="U136" s="311"/>
    </row>
    <row r="137" ht="15.95" customHeight="1">
      <c r="A137" s="413">
        <v>2016</v>
      </c>
      <c r="B137" t="s" s="414">
        <v>1068</v>
      </c>
      <c r="C137" s="407">
        <v>16530</v>
      </c>
      <c r="D137" s="408"/>
      <c r="E137" s="389">
        <v>83334</v>
      </c>
      <c r="F137" t="s" s="406">
        <v>1235</v>
      </c>
      <c r="G137" s="182"/>
      <c r="H137" s="389">
        <v>1</v>
      </c>
      <c r="I137" t="s" s="406">
        <v>50</v>
      </c>
      <c r="J137" t="s" s="406">
        <v>1070</v>
      </c>
      <c r="K137" t="s" s="411">
        <v>1236</v>
      </c>
      <c r="L137" s="182"/>
      <c r="M137" s="408"/>
      <c r="N137" s="409"/>
      <c r="O137" s="409"/>
      <c r="P137" s="409"/>
      <c r="Q137" s="409"/>
      <c r="R137" s="409"/>
      <c r="S137" s="409">
        <v>42735</v>
      </c>
      <c r="T137" s="420"/>
      <c r="U137" s="311"/>
    </row>
    <row r="138" ht="15.95" customHeight="1">
      <c r="A138" s="413">
        <v>2016</v>
      </c>
      <c r="B138" t="s" s="414">
        <v>1068</v>
      </c>
      <c r="C138" s="407">
        <v>16984</v>
      </c>
      <c r="D138" s="408"/>
      <c r="E138" s="389">
        <v>94469</v>
      </c>
      <c r="F138" t="s" s="406">
        <v>1237</v>
      </c>
      <c r="G138" s="182"/>
      <c r="H138" s="389">
        <v>5</v>
      </c>
      <c r="I138" t="s" s="406">
        <v>1226</v>
      </c>
      <c r="J138" t="s" s="406">
        <v>1173</v>
      </c>
      <c r="K138" t="s" s="411">
        <v>70</v>
      </c>
      <c r="L138" s="182"/>
      <c r="M138" s="408"/>
      <c r="N138" s="409"/>
      <c r="O138" s="409"/>
      <c r="P138" s="409"/>
      <c r="Q138" s="409"/>
      <c r="R138" s="409"/>
      <c r="S138" s="409">
        <v>42735</v>
      </c>
      <c r="T138" s="415"/>
      <c r="U138" s="405"/>
    </row>
    <row r="139" ht="15.95" customHeight="1">
      <c r="A139" s="413">
        <v>2016</v>
      </c>
      <c r="B139" t="s" s="414">
        <v>1068</v>
      </c>
      <c r="C139" s="407">
        <v>16976</v>
      </c>
      <c r="D139" s="408"/>
      <c r="E139" s="389">
        <v>94405</v>
      </c>
      <c r="F139" t="s" s="406">
        <v>1238</v>
      </c>
      <c r="G139" s="182"/>
      <c r="H139" s="389">
        <v>5</v>
      </c>
      <c r="I139" t="s" s="406">
        <v>1226</v>
      </c>
      <c r="J139" t="s" s="406">
        <v>1173</v>
      </c>
      <c r="K139" t="s" s="411">
        <v>70</v>
      </c>
      <c r="L139" s="182"/>
      <c r="M139" s="408"/>
      <c r="N139" s="409"/>
      <c r="O139" s="409"/>
      <c r="P139" s="409"/>
      <c r="Q139" s="409"/>
      <c r="R139" s="409"/>
      <c r="S139" s="409">
        <v>42735</v>
      </c>
      <c r="T139" s="415"/>
      <c r="U139" s="405"/>
    </row>
    <row r="140" ht="15.95" customHeight="1">
      <c r="A140" s="413">
        <v>2016</v>
      </c>
      <c r="B140" t="s" s="414">
        <v>1030</v>
      </c>
      <c r="C140" s="407">
        <v>18815</v>
      </c>
      <c r="D140" s="408"/>
      <c r="E140" s="182"/>
      <c r="F140" t="s" s="406">
        <v>1034</v>
      </c>
      <c r="G140" s="182"/>
      <c r="H140" s="182"/>
      <c r="I140" s="182"/>
      <c r="J140" s="182"/>
      <c r="K140" s="408"/>
      <c r="L140" s="182"/>
      <c r="M140" s="408"/>
      <c r="N140" s="409"/>
      <c r="O140" s="409"/>
      <c r="P140" s="409"/>
      <c r="Q140" s="409"/>
      <c r="R140" t="s" s="410">
        <v>1239</v>
      </c>
      <c r="S140" s="409"/>
      <c r="T140" t="s" s="411">
        <v>1190</v>
      </c>
      <c r="U140" s="405"/>
    </row>
    <row r="141" ht="15.95" customHeight="1">
      <c r="A141" s="413">
        <v>2016</v>
      </c>
      <c r="B141" t="s" s="414">
        <v>1030</v>
      </c>
      <c r="C141" s="407">
        <v>15574</v>
      </c>
      <c r="D141" s="408"/>
      <c r="E141" s="182"/>
      <c r="F141" t="s" s="406">
        <v>1240</v>
      </c>
      <c r="G141" s="182"/>
      <c r="H141" s="182"/>
      <c r="I141" s="182"/>
      <c r="J141" s="182"/>
      <c r="K141" s="408"/>
      <c r="L141" s="182"/>
      <c r="M141" s="408"/>
      <c r="N141" s="409"/>
      <c r="O141" s="409"/>
      <c r="P141" s="409"/>
      <c r="Q141" s="409"/>
      <c r="R141" s="409">
        <v>42527</v>
      </c>
      <c r="S141" s="409"/>
      <c r="T141" t="s" s="411">
        <v>1241</v>
      </c>
      <c r="U141" s="405"/>
    </row>
    <row r="142" ht="15.95" customHeight="1">
      <c r="A142" t="s" s="416">
        <v>1242</v>
      </c>
      <c r="B142" t="s" s="414">
        <v>1030</v>
      </c>
      <c r="C142" s="407">
        <v>16103</v>
      </c>
      <c r="D142" s="408"/>
      <c r="E142" s="182"/>
      <c r="F142" t="s" s="406">
        <v>1243</v>
      </c>
      <c r="G142" s="182"/>
      <c r="H142" s="182"/>
      <c r="I142" s="182"/>
      <c r="J142" s="182"/>
      <c r="K142" s="408"/>
      <c r="L142" s="182"/>
      <c r="M142" s="408"/>
      <c r="N142" s="409"/>
      <c r="O142" s="409"/>
      <c r="P142" s="409"/>
      <c r="Q142" s="409"/>
      <c r="R142" t="s" s="410">
        <v>1244</v>
      </c>
      <c r="S142" s="409"/>
      <c r="T142" t="s" s="411">
        <v>1245</v>
      </c>
      <c r="U142" s="405"/>
    </row>
    <row r="143" ht="15.95" customHeight="1">
      <c r="A143" t="s" s="416">
        <v>1242</v>
      </c>
      <c r="B143" t="s" s="414">
        <v>1030</v>
      </c>
      <c r="C143" s="407">
        <v>16647</v>
      </c>
      <c r="D143" s="408"/>
      <c r="E143" s="182"/>
      <c r="F143" t="s" s="406">
        <v>1246</v>
      </c>
      <c r="G143" s="182"/>
      <c r="H143" s="182"/>
      <c r="I143" s="182"/>
      <c r="J143" s="182"/>
      <c r="K143" s="408"/>
      <c r="L143" s="182"/>
      <c r="M143" s="408"/>
      <c r="N143" s="409"/>
      <c r="O143" s="409"/>
      <c r="P143" s="409"/>
      <c r="Q143" s="409"/>
      <c r="R143" t="s" s="410">
        <v>1247</v>
      </c>
      <c r="S143" s="409"/>
      <c r="T143" t="s" s="411">
        <v>1245</v>
      </c>
      <c r="U143" s="405"/>
    </row>
    <row r="144" ht="15.95" customHeight="1">
      <c r="A144" t="s" s="416">
        <v>1242</v>
      </c>
      <c r="B144" t="s" s="414">
        <v>1030</v>
      </c>
      <c r="C144" s="407">
        <v>16979</v>
      </c>
      <c r="D144" s="408"/>
      <c r="E144" s="182"/>
      <c r="F144" t="s" s="406">
        <v>1248</v>
      </c>
      <c r="G144" s="182"/>
      <c r="H144" s="182"/>
      <c r="I144" s="182"/>
      <c r="J144" s="182"/>
      <c r="K144" s="408"/>
      <c r="L144" s="182"/>
      <c r="M144" s="408"/>
      <c r="N144" s="409"/>
      <c r="O144" s="409"/>
      <c r="P144" s="409"/>
      <c r="Q144" s="409"/>
      <c r="R144" t="s" s="410">
        <v>1249</v>
      </c>
      <c r="S144" s="409"/>
      <c r="T144" t="s" s="411">
        <v>1250</v>
      </c>
      <c r="U144" s="405"/>
    </row>
    <row r="145" ht="15.95" customHeight="1">
      <c r="A145" t="s" s="416">
        <v>1242</v>
      </c>
      <c r="B145" t="s" s="414">
        <v>1030</v>
      </c>
      <c r="C145" s="407">
        <v>14458</v>
      </c>
      <c r="D145" s="408"/>
      <c r="E145" s="182"/>
      <c r="F145" t="s" s="406">
        <v>1251</v>
      </c>
      <c r="G145" s="182"/>
      <c r="H145" s="182"/>
      <c r="I145" s="182"/>
      <c r="J145" s="182"/>
      <c r="K145" s="408"/>
      <c r="L145" s="182"/>
      <c r="M145" s="408"/>
      <c r="N145" s="409"/>
      <c r="O145" s="409"/>
      <c r="P145" s="409"/>
      <c r="Q145" s="409"/>
      <c r="R145" t="s" s="410">
        <v>1252</v>
      </c>
      <c r="S145" s="409"/>
      <c r="T145" t="s" s="411">
        <v>1028</v>
      </c>
      <c r="U145" s="405"/>
    </row>
    <row r="146" ht="15.95" customHeight="1">
      <c r="A146" s="413">
        <v>2016</v>
      </c>
      <c r="B146" t="s" s="414">
        <v>1030</v>
      </c>
      <c r="C146" s="407">
        <v>14455</v>
      </c>
      <c r="D146" s="408"/>
      <c r="E146" s="182"/>
      <c r="F146" t="s" s="406">
        <v>1253</v>
      </c>
      <c r="G146" s="182"/>
      <c r="H146" s="182"/>
      <c r="I146" s="182"/>
      <c r="J146" s="182"/>
      <c r="K146" s="408"/>
      <c r="L146" s="182"/>
      <c r="M146" s="408"/>
      <c r="N146" s="409"/>
      <c r="O146" s="409"/>
      <c r="P146" s="409"/>
      <c r="Q146" s="409"/>
      <c r="R146" t="s" s="410">
        <v>1254</v>
      </c>
      <c r="S146" s="409"/>
      <c r="T146" t="s" s="411">
        <v>1028</v>
      </c>
      <c r="U146" s="405"/>
    </row>
    <row r="147" ht="15.95" customHeight="1">
      <c r="A147" s="413">
        <v>2017</v>
      </c>
      <c r="B147" t="s" s="414">
        <v>27</v>
      </c>
      <c r="C147" s="421">
        <v>16989</v>
      </c>
      <c r="D147" s="421">
        <v>16989</v>
      </c>
      <c r="E147" s="422"/>
      <c r="F147" t="s" s="423">
        <v>1255</v>
      </c>
      <c r="G147" t="s" s="423">
        <v>1256</v>
      </c>
      <c r="H147" s="422"/>
      <c r="I147" t="s" s="423">
        <v>669</v>
      </c>
      <c r="J147" s="422"/>
      <c r="K147" s="424"/>
      <c r="L147" s="422"/>
      <c r="M147" s="424"/>
      <c r="N147" s="425">
        <v>42786</v>
      </c>
      <c r="O147" s="425"/>
      <c r="P147" s="425"/>
      <c r="Q147" s="425"/>
      <c r="R147" s="425"/>
      <c r="S147" s="425"/>
      <c r="T147" s="426"/>
      <c r="U147" s="405"/>
    </row>
    <row r="148" ht="15.95" customHeight="1">
      <c r="A148" s="413">
        <v>2017</v>
      </c>
      <c r="B148" t="s" s="414">
        <v>27</v>
      </c>
      <c r="C148" s="427">
        <v>15508</v>
      </c>
      <c r="D148" s="427">
        <v>15508</v>
      </c>
      <c r="E148" s="428"/>
      <c r="F148" t="s" s="429">
        <v>1257</v>
      </c>
      <c r="G148" t="s" s="429">
        <v>1258</v>
      </c>
      <c r="H148" s="428"/>
      <c r="I148" s="428"/>
      <c r="J148" s="428"/>
      <c r="K148" s="430"/>
      <c r="L148" t="s" s="429">
        <v>1259</v>
      </c>
      <c r="M148" s="430"/>
      <c r="N148" s="431">
        <v>42828</v>
      </c>
      <c r="O148" s="431"/>
      <c r="P148" s="431"/>
      <c r="Q148" s="431"/>
      <c r="R148" s="431"/>
      <c r="S148" s="431"/>
      <c r="T148" s="432"/>
      <c r="U148" s="405"/>
    </row>
    <row r="149" ht="15.95" customHeight="1">
      <c r="A149" s="413">
        <v>2017</v>
      </c>
      <c r="B149" t="s" s="414">
        <v>27</v>
      </c>
      <c r="C149" s="407">
        <v>15509</v>
      </c>
      <c r="D149" s="407">
        <v>15509</v>
      </c>
      <c r="E149" s="182"/>
      <c r="F149" t="s" s="406">
        <v>1260</v>
      </c>
      <c r="G149" t="s" s="406">
        <v>1261</v>
      </c>
      <c r="H149" s="182"/>
      <c r="I149" s="182"/>
      <c r="J149" s="182"/>
      <c r="K149" s="408"/>
      <c r="L149" t="s" s="406">
        <v>1259</v>
      </c>
      <c r="M149" s="408"/>
      <c r="N149" s="409">
        <v>42828</v>
      </c>
      <c r="O149" s="409"/>
      <c r="P149" s="409"/>
      <c r="Q149" s="409"/>
      <c r="R149" s="409"/>
      <c r="S149" s="409"/>
      <c r="T149" s="415"/>
      <c r="U149" s="405"/>
    </row>
    <row r="150" ht="15.95" customHeight="1">
      <c r="A150" s="413">
        <v>2017</v>
      </c>
      <c r="B150" t="s" s="414">
        <v>27</v>
      </c>
      <c r="C150" s="407">
        <v>15510</v>
      </c>
      <c r="D150" s="407">
        <v>15510</v>
      </c>
      <c r="E150" s="182"/>
      <c r="F150" t="s" s="406">
        <v>1262</v>
      </c>
      <c r="G150" t="s" s="406">
        <v>1263</v>
      </c>
      <c r="H150" s="182"/>
      <c r="I150" s="182"/>
      <c r="J150" s="182"/>
      <c r="K150" s="408"/>
      <c r="L150" t="s" s="406">
        <v>1259</v>
      </c>
      <c r="M150" s="408"/>
      <c r="N150" s="409">
        <v>42828</v>
      </c>
      <c r="O150" s="409"/>
      <c r="P150" s="409"/>
      <c r="Q150" s="409"/>
      <c r="R150" s="409"/>
      <c r="S150" s="409"/>
      <c r="T150" s="415"/>
      <c r="U150" s="405"/>
    </row>
    <row r="151" ht="15.95" customHeight="1">
      <c r="A151" s="413">
        <v>2017</v>
      </c>
      <c r="B151" t="s" s="414">
        <v>27</v>
      </c>
      <c r="C151" s="407">
        <v>15511</v>
      </c>
      <c r="D151" s="407">
        <v>15511</v>
      </c>
      <c r="E151" s="182"/>
      <c r="F151" t="s" s="406">
        <v>1264</v>
      </c>
      <c r="G151" t="s" s="406">
        <v>1265</v>
      </c>
      <c r="H151" s="182"/>
      <c r="I151" t="s" s="406">
        <v>50</v>
      </c>
      <c r="J151" s="182"/>
      <c r="K151" s="408"/>
      <c r="L151" t="s" s="406">
        <v>1259</v>
      </c>
      <c r="M151" s="408"/>
      <c r="N151" s="409">
        <v>42828</v>
      </c>
      <c r="O151" s="409"/>
      <c r="P151" s="409"/>
      <c r="Q151" s="409"/>
      <c r="R151" s="409"/>
      <c r="S151" s="409"/>
      <c r="T151" s="415"/>
      <c r="U151" s="405"/>
    </row>
    <row r="152" ht="15.95" customHeight="1">
      <c r="A152" s="413">
        <v>2017</v>
      </c>
      <c r="B152" t="s" s="414">
        <v>27</v>
      </c>
      <c r="C152" s="407">
        <v>15512</v>
      </c>
      <c r="D152" s="407">
        <v>15512</v>
      </c>
      <c r="E152" s="182"/>
      <c r="F152" t="s" s="406">
        <v>1264</v>
      </c>
      <c r="G152" t="s" s="406">
        <v>1266</v>
      </c>
      <c r="H152" s="182"/>
      <c r="I152" t="s" s="406">
        <v>50</v>
      </c>
      <c r="J152" s="182"/>
      <c r="K152" s="408"/>
      <c r="L152" t="s" s="406">
        <v>1259</v>
      </c>
      <c r="M152" s="408"/>
      <c r="N152" s="409">
        <v>42828</v>
      </c>
      <c r="O152" s="409"/>
      <c r="P152" s="409"/>
      <c r="Q152" s="409"/>
      <c r="R152" s="409"/>
      <c r="S152" s="409"/>
      <c r="T152" s="415"/>
      <c r="U152" s="405"/>
    </row>
    <row r="153" ht="15.95" customHeight="1">
      <c r="A153" s="413">
        <v>2017</v>
      </c>
      <c r="B153" t="s" s="414">
        <v>27</v>
      </c>
      <c r="C153" s="407">
        <v>15513</v>
      </c>
      <c r="D153" s="407">
        <v>15513</v>
      </c>
      <c r="E153" s="182"/>
      <c r="F153" t="s" s="406">
        <v>1267</v>
      </c>
      <c r="G153" t="s" s="406">
        <v>1268</v>
      </c>
      <c r="H153" s="182"/>
      <c r="I153" s="182"/>
      <c r="J153" s="182"/>
      <c r="K153" s="408"/>
      <c r="L153" t="s" s="406">
        <v>1259</v>
      </c>
      <c r="M153" s="408"/>
      <c r="N153" s="409">
        <v>42828</v>
      </c>
      <c r="O153" s="409"/>
      <c r="P153" s="409"/>
      <c r="Q153" s="409"/>
      <c r="R153" s="409"/>
      <c r="S153" s="409"/>
      <c r="T153" s="415"/>
      <c r="U153" s="405"/>
    </row>
    <row r="154" ht="15.95" customHeight="1">
      <c r="A154" s="413">
        <v>2017</v>
      </c>
      <c r="B154" t="s" s="414">
        <v>27</v>
      </c>
      <c r="C154" s="407">
        <v>15514</v>
      </c>
      <c r="D154" s="407">
        <v>15514</v>
      </c>
      <c r="E154" s="182"/>
      <c r="F154" t="s" s="406">
        <v>1269</v>
      </c>
      <c r="G154" t="s" s="406">
        <v>1270</v>
      </c>
      <c r="H154" s="182"/>
      <c r="I154" s="182"/>
      <c r="J154" s="182"/>
      <c r="K154" s="408"/>
      <c r="L154" t="s" s="406">
        <v>1259</v>
      </c>
      <c r="M154" s="408"/>
      <c r="N154" s="409">
        <v>42828</v>
      </c>
      <c r="O154" s="409"/>
      <c r="P154" s="409"/>
      <c r="Q154" s="409"/>
      <c r="R154" s="409"/>
      <c r="S154" s="409"/>
      <c r="T154" s="415"/>
      <c r="U154" s="405"/>
    </row>
    <row r="155" ht="15.95" customHeight="1">
      <c r="A155" s="413">
        <v>2017</v>
      </c>
      <c r="B155" t="s" s="414">
        <v>27</v>
      </c>
      <c r="C155" s="407">
        <v>15515</v>
      </c>
      <c r="D155" s="407">
        <v>15515</v>
      </c>
      <c r="E155" s="182"/>
      <c r="F155" t="s" s="406">
        <v>1271</v>
      </c>
      <c r="G155" t="s" s="406">
        <v>346</v>
      </c>
      <c r="H155" s="182"/>
      <c r="I155" t="s" s="406">
        <v>50</v>
      </c>
      <c r="J155" s="182"/>
      <c r="K155" s="408"/>
      <c r="L155" t="s" s="406">
        <v>1259</v>
      </c>
      <c r="M155" s="408"/>
      <c r="N155" s="409">
        <v>42828</v>
      </c>
      <c r="O155" s="409"/>
      <c r="P155" s="409"/>
      <c r="Q155" s="409"/>
      <c r="R155" s="409"/>
      <c r="S155" s="409"/>
      <c r="T155" s="415"/>
      <c r="U155" s="405"/>
    </row>
    <row r="156" ht="15.95" customHeight="1">
      <c r="A156" s="413">
        <v>2017</v>
      </c>
      <c r="B156" t="s" s="414">
        <v>27</v>
      </c>
      <c r="C156" s="407">
        <v>15516</v>
      </c>
      <c r="D156" s="407">
        <v>15516</v>
      </c>
      <c r="E156" s="182"/>
      <c r="F156" t="s" s="406">
        <v>1272</v>
      </c>
      <c r="G156" t="s" s="406">
        <v>1273</v>
      </c>
      <c r="H156" s="182"/>
      <c r="I156" s="182"/>
      <c r="J156" s="182"/>
      <c r="K156" s="408"/>
      <c r="L156" t="s" s="406">
        <v>1259</v>
      </c>
      <c r="M156" s="408"/>
      <c r="N156" s="409">
        <v>42828</v>
      </c>
      <c r="O156" s="409"/>
      <c r="P156" s="409"/>
      <c r="Q156" s="409"/>
      <c r="R156" s="409"/>
      <c r="S156" s="409"/>
      <c r="T156" s="415"/>
      <c r="U156" s="405"/>
    </row>
    <row r="157" ht="15.95" customHeight="1">
      <c r="A157" s="413">
        <v>2017</v>
      </c>
      <c r="B157" t="s" s="414">
        <v>27</v>
      </c>
      <c r="C157" s="407">
        <v>15517</v>
      </c>
      <c r="D157" s="407">
        <v>15517</v>
      </c>
      <c r="E157" s="182"/>
      <c r="F157" t="s" s="406">
        <v>1274</v>
      </c>
      <c r="G157" t="s" s="406">
        <v>1275</v>
      </c>
      <c r="H157" s="182"/>
      <c r="I157" s="182"/>
      <c r="J157" s="182"/>
      <c r="K157" s="408"/>
      <c r="L157" t="s" s="406">
        <v>1259</v>
      </c>
      <c r="M157" s="408"/>
      <c r="N157" s="409">
        <v>42828</v>
      </c>
      <c r="O157" s="409"/>
      <c r="P157" s="409"/>
      <c r="Q157" s="409"/>
      <c r="R157" s="409"/>
      <c r="S157" s="409"/>
      <c r="T157" s="415"/>
      <c r="U157" s="405"/>
    </row>
    <row r="158" ht="15.95" customHeight="1">
      <c r="A158" s="413">
        <v>2017</v>
      </c>
      <c r="B158" t="s" s="414">
        <v>27</v>
      </c>
      <c r="C158" s="407">
        <v>15518</v>
      </c>
      <c r="D158" s="407">
        <v>15518</v>
      </c>
      <c r="E158" s="182"/>
      <c r="F158" t="s" s="406">
        <v>1274</v>
      </c>
      <c r="G158" t="s" s="406">
        <v>1276</v>
      </c>
      <c r="H158" s="182"/>
      <c r="I158" s="182"/>
      <c r="J158" s="182"/>
      <c r="K158" s="408"/>
      <c r="L158" t="s" s="406">
        <v>1259</v>
      </c>
      <c r="M158" s="408"/>
      <c r="N158" s="409">
        <v>42828</v>
      </c>
      <c r="O158" s="409"/>
      <c r="P158" s="409"/>
      <c r="Q158" s="409"/>
      <c r="R158" s="409"/>
      <c r="S158" s="409"/>
      <c r="T158" s="415"/>
      <c r="U158" s="405"/>
    </row>
    <row r="159" ht="15.95" customHeight="1">
      <c r="A159" s="413">
        <v>2017</v>
      </c>
      <c r="B159" t="s" s="414">
        <v>27</v>
      </c>
      <c r="C159" s="407">
        <v>15519</v>
      </c>
      <c r="D159" s="407">
        <v>15519</v>
      </c>
      <c r="E159" s="182"/>
      <c r="F159" t="s" s="406">
        <v>1277</v>
      </c>
      <c r="G159" t="s" s="406">
        <v>1278</v>
      </c>
      <c r="H159" s="182"/>
      <c r="I159" t="s" s="406">
        <v>50</v>
      </c>
      <c r="J159" s="182"/>
      <c r="K159" s="408"/>
      <c r="L159" t="s" s="406">
        <v>1259</v>
      </c>
      <c r="M159" s="408"/>
      <c r="N159" s="409">
        <v>42828</v>
      </c>
      <c r="O159" s="409"/>
      <c r="P159" s="409"/>
      <c r="Q159" s="409"/>
      <c r="R159" s="409"/>
      <c r="S159" s="409"/>
      <c r="T159" s="415"/>
      <c r="U159" s="405"/>
    </row>
    <row r="160" ht="15.95" customHeight="1">
      <c r="A160" s="413">
        <v>2017</v>
      </c>
      <c r="B160" t="s" s="414">
        <v>27</v>
      </c>
      <c r="C160" s="407">
        <v>15503</v>
      </c>
      <c r="D160" s="407">
        <v>15503</v>
      </c>
      <c r="E160" s="182"/>
      <c r="F160" t="s" s="406">
        <v>1279</v>
      </c>
      <c r="G160" t="s" s="406">
        <v>1280</v>
      </c>
      <c r="H160" s="182"/>
      <c r="I160" t="s" s="406">
        <v>166</v>
      </c>
      <c r="J160" s="182"/>
      <c r="K160" s="408"/>
      <c r="L160" s="182"/>
      <c r="M160" s="408"/>
      <c r="N160" s="409">
        <v>42874</v>
      </c>
      <c r="O160" s="409"/>
      <c r="P160" s="409"/>
      <c r="Q160" s="409"/>
      <c r="R160" s="409"/>
      <c r="S160" s="409"/>
      <c r="T160" s="415"/>
      <c r="U160" s="405"/>
    </row>
    <row r="161" ht="15.95" customHeight="1">
      <c r="A161" s="413">
        <v>2017</v>
      </c>
      <c r="B161" t="s" s="414">
        <v>27</v>
      </c>
      <c r="C161" s="407">
        <v>16998</v>
      </c>
      <c r="D161" s="407">
        <v>16998</v>
      </c>
      <c r="E161" s="182"/>
      <c r="F161" t="s" s="406">
        <v>1281</v>
      </c>
      <c r="G161" t="s" s="406">
        <v>1282</v>
      </c>
      <c r="H161" s="182"/>
      <c r="I161" t="s" s="406">
        <v>669</v>
      </c>
      <c r="J161" s="182"/>
      <c r="K161" s="408"/>
      <c r="L161" s="182"/>
      <c r="M161" s="408"/>
      <c r="N161" s="409">
        <v>42873</v>
      </c>
      <c r="O161" s="409"/>
      <c r="P161" s="409"/>
      <c r="Q161" s="409"/>
      <c r="R161" s="409"/>
      <c r="S161" s="409"/>
      <c r="T161" s="415"/>
      <c r="U161" s="405"/>
    </row>
    <row r="162" ht="15.95" customHeight="1">
      <c r="A162" s="413">
        <v>2017</v>
      </c>
      <c r="B162" t="s" s="414">
        <v>27</v>
      </c>
      <c r="C162" s="407">
        <v>15504</v>
      </c>
      <c r="D162" s="407">
        <v>15504</v>
      </c>
      <c r="E162" s="182"/>
      <c r="F162" t="s" s="406">
        <v>1283</v>
      </c>
      <c r="G162" t="s" s="406">
        <v>1284</v>
      </c>
      <c r="H162" s="182"/>
      <c r="I162" t="s" s="406">
        <v>166</v>
      </c>
      <c r="J162" s="182"/>
      <c r="K162" s="408"/>
      <c r="L162" s="182"/>
      <c r="M162" s="408"/>
      <c r="N162" s="409">
        <v>42936</v>
      </c>
      <c r="O162" s="409"/>
      <c r="P162" s="409"/>
      <c r="Q162" s="409"/>
      <c r="R162" s="409"/>
      <c r="S162" s="409"/>
      <c r="T162" s="415"/>
      <c r="U162" s="405"/>
    </row>
    <row r="163" ht="15.95" customHeight="1">
      <c r="A163" s="413">
        <v>2017</v>
      </c>
      <c r="B163" t="s" s="414">
        <v>27</v>
      </c>
      <c r="C163" s="407">
        <v>16979</v>
      </c>
      <c r="D163" s="407">
        <v>16979</v>
      </c>
      <c r="E163" s="182"/>
      <c r="F163" t="s" s="406">
        <v>1285</v>
      </c>
      <c r="G163" t="s" s="406">
        <v>1286</v>
      </c>
      <c r="H163" s="182"/>
      <c r="I163" t="s" s="406">
        <v>669</v>
      </c>
      <c r="J163" t="s" s="406">
        <v>51</v>
      </c>
      <c r="K163" s="408"/>
      <c r="L163" s="182"/>
      <c r="M163" s="408"/>
      <c r="N163" s="409">
        <v>42951</v>
      </c>
      <c r="O163" s="409"/>
      <c r="P163" s="409"/>
      <c r="Q163" s="409"/>
      <c r="R163" s="409"/>
      <c r="S163" s="409"/>
      <c r="T163" s="415"/>
      <c r="U163" s="405"/>
    </row>
    <row r="164" ht="15.95" customHeight="1">
      <c r="A164" s="413">
        <v>2017</v>
      </c>
      <c r="B164" t="s" s="414">
        <v>27</v>
      </c>
      <c r="C164" s="407">
        <v>15505</v>
      </c>
      <c r="D164" s="407">
        <v>15505</v>
      </c>
      <c r="E164" s="182"/>
      <c r="F164" t="s" s="406">
        <v>1287</v>
      </c>
      <c r="G164" t="s" s="406">
        <v>1288</v>
      </c>
      <c r="H164" s="182"/>
      <c r="I164" t="s" s="406">
        <v>50</v>
      </c>
      <c r="J164" t="s" s="406">
        <v>1289</v>
      </c>
      <c r="K164" s="408"/>
      <c r="L164" s="182"/>
      <c r="M164" s="408"/>
      <c r="N164" s="409">
        <v>42979</v>
      </c>
      <c r="O164" s="409"/>
      <c r="P164" s="409"/>
      <c r="Q164" s="409"/>
      <c r="R164" s="409"/>
      <c r="S164" s="409"/>
      <c r="T164" s="415"/>
      <c r="U164" s="405"/>
    </row>
    <row r="165" ht="15.95" customHeight="1">
      <c r="A165" s="413">
        <v>2017</v>
      </c>
      <c r="B165" t="s" s="414">
        <v>1068</v>
      </c>
      <c r="C165" s="407">
        <v>14242</v>
      </c>
      <c r="D165" s="408"/>
      <c r="E165" s="389">
        <v>80636</v>
      </c>
      <c r="F165" t="s" s="406">
        <v>107</v>
      </c>
      <c r="G165" t="s" s="406">
        <v>1290</v>
      </c>
      <c r="H165" s="389">
        <v>1</v>
      </c>
      <c r="I165" t="s" s="406">
        <v>166</v>
      </c>
      <c r="J165" t="s" s="406">
        <v>1291</v>
      </c>
      <c r="K165" t="s" s="411">
        <v>52</v>
      </c>
      <c r="L165" s="182"/>
      <c r="M165" s="408"/>
      <c r="N165" s="409"/>
      <c r="O165" s="409"/>
      <c r="P165" s="409"/>
      <c r="Q165" s="409"/>
      <c r="R165" s="409"/>
      <c r="S165" s="409">
        <v>42791</v>
      </c>
      <c r="T165" s="415"/>
      <c r="U165" s="405"/>
    </row>
    <row r="166" ht="15.95" customHeight="1">
      <c r="A166" s="413">
        <v>2017</v>
      </c>
      <c r="B166" t="s" s="414">
        <v>1068</v>
      </c>
      <c r="C166" s="407">
        <v>14394</v>
      </c>
      <c r="D166" s="408"/>
      <c r="E166" s="389">
        <v>85356</v>
      </c>
      <c r="F166" t="s" s="406">
        <v>319</v>
      </c>
      <c r="G166" t="s" s="406">
        <v>1292</v>
      </c>
      <c r="H166" s="389">
        <v>9</v>
      </c>
      <c r="I166" t="s" s="406">
        <v>1119</v>
      </c>
      <c r="J166" t="s" s="406">
        <v>1293</v>
      </c>
      <c r="K166" t="s" s="411">
        <v>70</v>
      </c>
      <c r="L166" s="182"/>
      <c r="M166" s="408"/>
      <c r="N166" s="409"/>
      <c r="O166" s="409"/>
      <c r="P166" s="409"/>
      <c r="Q166" s="409"/>
      <c r="R166" s="409"/>
      <c r="S166" s="409">
        <v>42855</v>
      </c>
      <c r="T166" s="415"/>
      <c r="U166" s="405"/>
    </row>
    <row r="167" ht="15.95" customHeight="1">
      <c r="A167" s="413">
        <v>2017</v>
      </c>
      <c r="B167" t="s" s="414">
        <v>1068</v>
      </c>
      <c r="C167" s="407">
        <v>19961</v>
      </c>
      <c r="D167" s="408"/>
      <c r="E167" s="389">
        <v>80333</v>
      </c>
      <c r="F167" t="s" s="406">
        <v>107</v>
      </c>
      <c r="G167" t="s" s="406">
        <v>1294</v>
      </c>
      <c r="H167" s="389">
        <v>9</v>
      </c>
      <c r="I167" t="s" s="406">
        <v>1119</v>
      </c>
      <c r="J167" t="s" s="406">
        <v>1293</v>
      </c>
      <c r="K167" t="s" s="411">
        <v>52</v>
      </c>
      <c r="L167" s="182"/>
      <c r="M167" s="408"/>
      <c r="N167" s="409"/>
      <c r="O167" s="409"/>
      <c r="P167" s="409"/>
      <c r="Q167" s="409"/>
      <c r="R167" s="409"/>
      <c r="S167" s="409">
        <v>42855</v>
      </c>
      <c r="T167" s="415"/>
      <c r="U167" s="405"/>
    </row>
    <row r="168" ht="15.95" customHeight="1">
      <c r="A168" s="413">
        <v>2017</v>
      </c>
      <c r="B168" t="s" s="414">
        <v>1068</v>
      </c>
      <c r="C168" s="407">
        <v>14257</v>
      </c>
      <c r="D168" s="408"/>
      <c r="E168" s="389">
        <v>80992</v>
      </c>
      <c r="F168" t="s" s="406">
        <v>107</v>
      </c>
      <c r="G168" t="s" s="406">
        <v>1295</v>
      </c>
      <c r="H168" s="389">
        <v>1</v>
      </c>
      <c r="I168" t="s" s="406">
        <v>166</v>
      </c>
      <c r="J168" t="s" s="406">
        <v>1291</v>
      </c>
      <c r="K168" t="s" s="411">
        <v>52</v>
      </c>
      <c r="L168" s="182"/>
      <c r="M168" s="408"/>
      <c r="N168" s="409"/>
      <c r="O168" s="409"/>
      <c r="P168" s="409"/>
      <c r="Q168" s="409"/>
      <c r="R168" s="409"/>
      <c r="S168" s="409">
        <v>42868</v>
      </c>
      <c r="T168" s="415"/>
      <c r="U168" s="405"/>
    </row>
    <row r="169" ht="15.95" customHeight="1">
      <c r="A169" s="413">
        <v>2017</v>
      </c>
      <c r="B169" t="s" s="414">
        <v>1068</v>
      </c>
      <c r="C169" s="407">
        <v>14331</v>
      </c>
      <c r="D169" s="408"/>
      <c r="E169" s="389">
        <v>85049</v>
      </c>
      <c r="F169" t="s" s="406">
        <v>1296</v>
      </c>
      <c r="G169" t="s" s="406">
        <v>1297</v>
      </c>
      <c r="H169" s="389">
        <v>1</v>
      </c>
      <c r="I169" t="s" s="406">
        <v>166</v>
      </c>
      <c r="J169" t="s" s="406">
        <v>1298</v>
      </c>
      <c r="K169" t="s" s="411">
        <v>52</v>
      </c>
      <c r="L169" s="182"/>
      <c r="M169" s="408"/>
      <c r="N169" s="409"/>
      <c r="O169" s="409"/>
      <c r="P169" s="409"/>
      <c r="Q169" s="409"/>
      <c r="R169" s="409"/>
      <c r="S169" s="409">
        <v>42886</v>
      </c>
      <c r="T169" s="415"/>
      <c r="U169" s="405"/>
    </row>
    <row r="170" ht="15.95" customHeight="1">
      <c r="A170" s="413">
        <v>2017</v>
      </c>
      <c r="B170" t="s" s="414">
        <v>1068</v>
      </c>
      <c r="C170" s="407">
        <v>15513</v>
      </c>
      <c r="D170" s="408"/>
      <c r="E170" s="389">
        <v>82166</v>
      </c>
      <c r="F170" t="s" s="406">
        <v>1299</v>
      </c>
      <c r="G170" t="s" s="406">
        <v>1300</v>
      </c>
      <c r="H170" t="s" s="406">
        <v>1301</v>
      </c>
      <c r="I170" t="s" s="406">
        <v>1067</v>
      </c>
      <c r="J170" t="s" s="406">
        <v>1302</v>
      </c>
      <c r="K170" t="s" s="411">
        <v>70</v>
      </c>
      <c r="L170" s="182"/>
      <c r="M170" s="408"/>
      <c r="N170" s="409"/>
      <c r="O170" s="409"/>
      <c r="P170" s="409"/>
      <c r="Q170" s="409"/>
      <c r="R170" s="409"/>
      <c r="S170" s="409">
        <v>42886</v>
      </c>
      <c r="T170" s="415"/>
      <c r="U170" s="405"/>
    </row>
    <row r="171" ht="15.95" customHeight="1">
      <c r="A171" s="413">
        <v>2017</v>
      </c>
      <c r="B171" t="s" s="414">
        <v>1068</v>
      </c>
      <c r="C171" s="407">
        <v>14162</v>
      </c>
      <c r="D171" s="408"/>
      <c r="E171" s="389">
        <v>82319</v>
      </c>
      <c r="F171" t="s" s="406">
        <v>1303</v>
      </c>
      <c r="G171" t="s" s="406">
        <v>1304</v>
      </c>
      <c r="H171" s="389">
        <v>1</v>
      </c>
      <c r="I171" t="s" s="406">
        <v>50</v>
      </c>
      <c r="J171" t="s" s="406">
        <v>1298</v>
      </c>
      <c r="K171" t="s" s="411">
        <v>52</v>
      </c>
      <c r="L171" s="182"/>
      <c r="M171" s="408"/>
      <c r="N171" s="409"/>
      <c r="O171" s="409"/>
      <c r="P171" s="409"/>
      <c r="Q171" s="409"/>
      <c r="R171" s="409"/>
      <c r="S171" s="409">
        <v>42914</v>
      </c>
      <c r="T171" s="415"/>
      <c r="U171" s="405"/>
    </row>
    <row r="172" ht="15.95" customHeight="1">
      <c r="A172" s="413">
        <v>2017</v>
      </c>
      <c r="B172" t="s" s="414">
        <v>1068</v>
      </c>
      <c r="C172" s="407">
        <v>16972</v>
      </c>
      <c r="D172" s="408"/>
      <c r="E172" s="389">
        <v>94342</v>
      </c>
      <c r="F172" t="s" s="406">
        <v>1142</v>
      </c>
      <c r="G172" t="s" s="406">
        <v>1305</v>
      </c>
      <c r="H172" s="389">
        <v>5</v>
      </c>
      <c r="I172" t="s" s="406">
        <v>1226</v>
      </c>
      <c r="J172" t="s" s="406">
        <v>1289</v>
      </c>
      <c r="K172" t="s" s="411">
        <v>70</v>
      </c>
      <c r="L172" s="182"/>
      <c r="M172" s="408"/>
      <c r="N172" s="409"/>
      <c r="O172" s="409"/>
      <c r="P172" s="409"/>
      <c r="Q172" s="409"/>
      <c r="R172" s="409"/>
      <c r="S172" s="409">
        <v>42911</v>
      </c>
      <c r="T172" s="415"/>
      <c r="U172" s="405"/>
    </row>
    <row r="173" ht="15.95" customHeight="1">
      <c r="A173" s="413">
        <v>2017</v>
      </c>
      <c r="B173" t="s" s="414">
        <v>1068</v>
      </c>
      <c r="C173" s="407">
        <v>15512</v>
      </c>
      <c r="D173" s="408"/>
      <c r="E173" s="389">
        <v>82131</v>
      </c>
      <c r="F173" t="s" s="406">
        <v>207</v>
      </c>
      <c r="G173" t="s" s="406">
        <v>1306</v>
      </c>
      <c r="H173" t="s" s="406">
        <v>1301</v>
      </c>
      <c r="I173" t="s" s="406">
        <v>50</v>
      </c>
      <c r="J173" t="s" s="406">
        <v>1302</v>
      </c>
      <c r="K173" t="s" s="411">
        <v>52</v>
      </c>
      <c r="L173" s="182"/>
      <c r="M173" s="408"/>
      <c r="N173" s="409"/>
      <c r="O173" s="409"/>
      <c r="P173" s="409"/>
      <c r="Q173" s="409"/>
      <c r="R173" s="409"/>
      <c r="S173" s="409">
        <v>42947</v>
      </c>
      <c r="T173" s="415"/>
      <c r="U173" s="405"/>
    </row>
    <row r="174" ht="15.95" customHeight="1">
      <c r="A174" s="413">
        <v>2017</v>
      </c>
      <c r="B174" t="s" s="414">
        <v>1068</v>
      </c>
      <c r="C174" s="407">
        <v>13707</v>
      </c>
      <c r="D174" s="408"/>
      <c r="E174" s="389">
        <v>80336</v>
      </c>
      <c r="F174" t="s" s="406">
        <v>107</v>
      </c>
      <c r="G174" t="s" s="406">
        <v>1307</v>
      </c>
      <c r="H174" s="389">
        <v>3</v>
      </c>
      <c r="I174" t="s" s="406">
        <v>1067</v>
      </c>
      <c r="J174" t="s" s="406">
        <v>51</v>
      </c>
      <c r="K174" t="s" s="411">
        <v>70</v>
      </c>
      <c r="L174" s="182"/>
      <c r="M174" s="408"/>
      <c r="N174" s="409"/>
      <c r="O174" s="409"/>
      <c r="P174" s="409"/>
      <c r="Q174" s="409"/>
      <c r="R174" s="409"/>
      <c r="S174" s="409">
        <v>43006</v>
      </c>
      <c r="T174" s="415"/>
      <c r="U174" s="405"/>
    </row>
    <row r="175" ht="15.95" customHeight="1">
      <c r="A175" s="413">
        <v>2017</v>
      </c>
      <c r="B175" t="s" s="414">
        <v>1068</v>
      </c>
      <c r="C175" s="407">
        <v>13721</v>
      </c>
      <c r="D175" s="408"/>
      <c r="E175" s="389">
        <v>80336</v>
      </c>
      <c r="F175" t="s" s="406">
        <v>107</v>
      </c>
      <c r="G175" t="s" s="406">
        <v>1308</v>
      </c>
      <c r="H175" s="389">
        <v>3</v>
      </c>
      <c r="I175" t="s" s="406">
        <v>1067</v>
      </c>
      <c r="J175" t="s" s="406">
        <v>51</v>
      </c>
      <c r="K175" t="s" s="411">
        <v>70</v>
      </c>
      <c r="L175" s="182"/>
      <c r="M175" s="408"/>
      <c r="N175" s="409"/>
      <c r="O175" s="409"/>
      <c r="P175" s="409"/>
      <c r="Q175" s="409"/>
      <c r="R175" s="409"/>
      <c r="S175" s="409">
        <v>43005</v>
      </c>
      <c r="T175" s="415"/>
      <c r="U175" s="405"/>
    </row>
    <row r="176" ht="15.95" customHeight="1">
      <c r="A176" s="413">
        <v>2017</v>
      </c>
      <c r="B176" t="s" s="414">
        <v>1068</v>
      </c>
      <c r="C176" s="407">
        <v>16995</v>
      </c>
      <c r="D176" s="408"/>
      <c r="E176" s="389">
        <v>85049</v>
      </c>
      <c r="F176" t="s" s="406">
        <v>1296</v>
      </c>
      <c r="G176" t="s" s="406">
        <v>1309</v>
      </c>
      <c r="H176" s="389">
        <v>9</v>
      </c>
      <c r="I176" t="s" s="406">
        <v>1119</v>
      </c>
      <c r="J176" t="s" s="406">
        <v>1293</v>
      </c>
      <c r="K176" t="s" s="411">
        <v>70</v>
      </c>
      <c r="L176" s="182"/>
      <c r="M176" s="408"/>
      <c r="N176" s="409"/>
      <c r="O176" s="409"/>
      <c r="P176" s="409"/>
      <c r="Q176" s="409"/>
      <c r="R176" s="409"/>
      <c r="S176" s="409">
        <v>42889</v>
      </c>
      <c r="T176" t="s" s="411">
        <v>1310</v>
      </c>
      <c r="U176" s="405"/>
    </row>
    <row r="177" ht="15.95" customHeight="1">
      <c r="A177" s="413">
        <v>2017</v>
      </c>
      <c r="B177" t="s" s="414">
        <v>1068</v>
      </c>
      <c r="C177" s="407">
        <v>14475</v>
      </c>
      <c r="D177" s="408"/>
      <c r="E177" s="389">
        <v>81241</v>
      </c>
      <c r="F177" s="182"/>
      <c r="G177" t="s" s="406">
        <v>1311</v>
      </c>
      <c r="H177" s="182"/>
      <c r="I177" s="182"/>
      <c r="J177" t="s" s="406">
        <v>1293</v>
      </c>
      <c r="K177" t="s" s="411">
        <v>70</v>
      </c>
      <c r="L177" s="182"/>
      <c r="M177" s="408"/>
      <c r="N177" s="409"/>
      <c r="O177" s="409"/>
      <c r="P177" s="409"/>
      <c r="Q177" s="409"/>
      <c r="R177" s="409"/>
      <c r="S177" s="409">
        <v>42855</v>
      </c>
      <c r="T177" s="415"/>
      <c r="U177" s="405"/>
    </row>
    <row r="178" ht="15.95" customHeight="1">
      <c r="A178" s="413">
        <v>2017</v>
      </c>
      <c r="B178" t="s" s="414">
        <v>1068</v>
      </c>
      <c r="C178" s="407">
        <v>14476</v>
      </c>
      <c r="D178" s="408"/>
      <c r="E178" s="389">
        <v>80335</v>
      </c>
      <c r="F178" s="182"/>
      <c r="G178" t="s" s="406">
        <v>171</v>
      </c>
      <c r="H178" s="182"/>
      <c r="I178" s="182"/>
      <c r="J178" t="s" s="406">
        <v>1293</v>
      </c>
      <c r="K178" t="s" s="411">
        <v>70</v>
      </c>
      <c r="L178" s="182"/>
      <c r="M178" s="408"/>
      <c r="N178" s="409"/>
      <c r="O178" s="409"/>
      <c r="P178" s="409"/>
      <c r="Q178" s="409"/>
      <c r="R178" s="409"/>
      <c r="S178" s="409">
        <v>42855</v>
      </c>
      <c r="T178" s="415"/>
      <c r="U178" s="405"/>
    </row>
    <row r="179" ht="15.95" customHeight="1">
      <c r="A179" s="413">
        <v>2017</v>
      </c>
      <c r="B179" t="s" s="414">
        <v>1068</v>
      </c>
      <c r="C179" s="407">
        <v>14477</v>
      </c>
      <c r="D179" s="408"/>
      <c r="E179" s="389">
        <v>80993</v>
      </c>
      <c r="F179" s="182"/>
      <c r="G179" t="s" s="406">
        <v>1312</v>
      </c>
      <c r="H179" s="182"/>
      <c r="I179" s="182"/>
      <c r="J179" t="s" s="406">
        <v>1293</v>
      </c>
      <c r="K179" t="s" s="411">
        <v>70</v>
      </c>
      <c r="L179" s="182"/>
      <c r="M179" s="408"/>
      <c r="N179" s="409"/>
      <c r="O179" s="409"/>
      <c r="P179" s="409"/>
      <c r="Q179" s="409"/>
      <c r="R179" s="409"/>
      <c r="S179" s="409">
        <v>42855</v>
      </c>
      <c r="T179" s="415"/>
      <c r="U179" s="405"/>
    </row>
    <row r="180" ht="15.95" customHeight="1">
      <c r="A180" s="413">
        <v>2017</v>
      </c>
      <c r="B180" t="s" s="414">
        <v>1030</v>
      </c>
      <c r="C180" s="407">
        <v>16995</v>
      </c>
      <c r="D180" s="408"/>
      <c r="E180" s="182"/>
      <c r="F180" t="s" s="406">
        <v>1313</v>
      </c>
      <c r="G180" s="182"/>
      <c r="H180" s="182"/>
      <c r="I180" s="182"/>
      <c r="J180" s="182"/>
      <c r="K180" s="408"/>
      <c r="L180" s="182"/>
      <c r="M180" s="408"/>
      <c r="N180" s="409"/>
      <c r="O180" s="409"/>
      <c r="P180" s="409"/>
      <c r="Q180" s="409"/>
      <c r="R180" t="s" s="410">
        <v>1314</v>
      </c>
      <c r="S180" s="409"/>
      <c r="T180" t="s" s="411">
        <v>1315</v>
      </c>
      <c r="U180" s="405"/>
    </row>
    <row r="181" ht="15.95" customHeight="1">
      <c r="A181" s="413">
        <v>2017</v>
      </c>
      <c r="B181" t="s" s="414">
        <v>1030</v>
      </c>
      <c r="C181" s="407">
        <v>16983</v>
      </c>
      <c r="D181" s="408"/>
      <c r="E181" s="182"/>
      <c r="F181" t="s" s="406">
        <v>1316</v>
      </c>
      <c r="G181" s="182"/>
      <c r="H181" s="182"/>
      <c r="I181" s="182"/>
      <c r="J181" s="182"/>
      <c r="K181" s="408"/>
      <c r="L181" s="182"/>
      <c r="M181" s="408"/>
      <c r="N181" s="409"/>
      <c r="O181" s="409"/>
      <c r="P181" s="409"/>
      <c r="Q181" s="409"/>
      <c r="R181" t="s" s="410">
        <v>1317</v>
      </c>
      <c r="S181" s="409"/>
      <c r="T181" t="s" s="411">
        <v>1318</v>
      </c>
      <c r="U181" s="405"/>
    </row>
    <row r="182" ht="15.95" customHeight="1">
      <c r="A182" s="413">
        <v>2017</v>
      </c>
      <c r="B182" t="s" s="414">
        <v>1030</v>
      </c>
      <c r="C182" s="407">
        <v>16988</v>
      </c>
      <c r="D182" s="408"/>
      <c r="E182" s="182"/>
      <c r="F182" t="s" s="406">
        <v>1319</v>
      </c>
      <c r="G182" s="182"/>
      <c r="H182" s="182"/>
      <c r="I182" s="182"/>
      <c r="J182" s="182"/>
      <c r="K182" s="408"/>
      <c r="L182" s="182"/>
      <c r="M182" s="408"/>
      <c r="N182" s="409"/>
      <c r="O182" s="409"/>
      <c r="P182" s="409"/>
      <c r="Q182" s="409"/>
      <c r="R182" t="s" s="410">
        <v>1320</v>
      </c>
      <c r="S182" s="409"/>
      <c r="T182" t="s" s="411">
        <v>1321</v>
      </c>
      <c r="U182" s="405"/>
    </row>
    <row r="183" ht="15.95" customHeight="1">
      <c r="A183" s="413">
        <v>2017</v>
      </c>
      <c r="B183" t="s" s="414">
        <v>1030</v>
      </c>
      <c r="C183" s="407">
        <v>14288</v>
      </c>
      <c r="D183" s="408"/>
      <c r="E183" s="182"/>
      <c r="F183" t="s" s="406">
        <v>1062</v>
      </c>
      <c r="G183" s="182"/>
      <c r="H183" s="182"/>
      <c r="I183" s="182"/>
      <c r="J183" s="182"/>
      <c r="K183" s="408"/>
      <c r="L183" s="182"/>
      <c r="M183" s="408"/>
      <c r="N183" s="409"/>
      <c r="O183" s="409"/>
      <c r="P183" s="409"/>
      <c r="Q183" s="409"/>
      <c r="R183" t="s" s="410">
        <v>1322</v>
      </c>
      <c r="S183" s="409"/>
      <c r="T183" t="s" s="411">
        <v>1028</v>
      </c>
      <c r="U183" s="405"/>
    </row>
    <row r="184" ht="15.95" customHeight="1">
      <c r="A184" s="413">
        <v>2018</v>
      </c>
      <c r="B184" t="s" s="414">
        <v>27</v>
      </c>
      <c r="C184" s="407">
        <v>10129</v>
      </c>
      <c r="D184" s="407">
        <v>14257</v>
      </c>
      <c r="E184" s="389">
        <v>80992</v>
      </c>
      <c r="F184" t="s" s="406">
        <v>825</v>
      </c>
      <c r="G184" t="s" s="406">
        <v>1323</v>
      </c>
      <c r="H184" s="182"/>
      <c r="I184" t="s" s="406">
        <v>166</v>
      </c>
      <c r="J184" t="s" s="406">
        <v>241</v>
      </c>
      <c r="K184" s="408"/>
      <c r="L184" s="182"/>
      <c r="M184" s="408"/>
      <c r="N184" s="409">
        <v>43272</v>
      </c>
      <c r="O184" s="409"/>
      <c r="P184" s="409"/>
      <c r="Q184" s="409"/>
      <c r="R184" s="409"/>
      <c r="S184" s="409"/>
      <c r="T184" s="415"/>
      <c r="U184" s="405"/>
    </row>
    <row r="185" ht="15.95" customHeight="1">
      <c r="A185" s="413">
        <v>2018</v>
      </c>
      <c r="B185" t="s" s="414">
        <v>27</v>
      </c>
      <c r="C185" s="407">
        <v>10130</v>
      </c>
      <c r="D185" s="407">
        <v>15520</v>
      </c>
      <c r="E185" s="389">
        <v>94431</v>
      </c>
      <c r="F185" t="s" s="406">
        <v>687</v>
      </c>
      <c r="G185" t="s" s="406">
        <v>1324</v>
      </c>
      <c r="H185" s="182"/>
      <c r="I185" t="s" s="406">
        <v>1325</v>
      </c>
      <c r="J185" t="s" s="406">
        <v>241</v>
      </c>
      <c r="K185" s="408"/>
      <c r="L185" s="182"/>
      <c r="M185" s="408"/>
      <c r="N185" s="409">
        <v>43270</v>
      </c>
      <c r="O185" s="409"/>
      <c r="P185" s="409"/>
      <c r="Q185" s="409"/>
      <c r="R185" s="409"/>
      <c r="S185" s="409"/>
      <c r="T185" s="415"/>
      <c r="U185" s="405"/>
    </row>
    <row r="186" ht="15.95" customHeight="1">
      <c r="A186" s="413">
        <v>2018</v>
      </c>
      <c r="B186" t="s" s="414">
        <v>27</v>
      </c>
      <c r="C186" s="407">
        <v>10132</v>
      </c>
      <c r="D186" s="407">
        <v>15907</v>
      </c>
      <c r="E186" s="389">
        <v>80937</v>
      </c>
      <c r="F186" t="s" s="406">
        <v>107</v>
      </c>
      <c r="G186" t="s" s="406">
        <v>543</v>
      </c>
      <c r="H186" s="182"/>
      <c r="I186" t="s" s="406">
        <v>567</v>
      </c>
      <c r="J186" t="s" s="406">
        <v>241</v>
      </c>
      <c r="K186" s="408"/>
      <c r="L186" s="182"/>
      <c r="M186" s="408"/>
      <c r="N186" s="409">
        <v>43282</v>
      </c>
      <c r="O186" s="409"/>
      <c r="P186" s="409"/>
      <c r="Q186" s="409"/>
      <c r="R186" s="409"/>
      <c r="S186" s="409"/>
      <c r="T186" s="415"/>
      <c r="U186" s="405"/>
    </row>
    <row r="187" ht="15.95" customHeight="1">
      <c r="A187" s="413">
        <v>2018</v>
      </c>
      <c r="B187" t="s" s="414">
        <v>27</v>
      </c>
      <c r="C187" s="407">
        <v>10133</v>
      </c>
      <c r="D187" s="407">
        <v>15909</v>
      </c>
      <c r="E187" s="389">
        <v>80339</v>
      </c>
      <c r="F187" t="s" s="406">
        <v>107</v>
      </c>
      <c r="G187" t="s" s="406">
        <v>551</v>
      </c>
      <c r="H187" s="182"/>
      <c r="I187" t="s" s="406">
        <v>567</v>
      </c>
      <c r="J187" t="s" s="406">
        <v>241</v>
      </c>
      <c r="K187" s="408"/>
      <c r="L187" s="182"/>
      <c r="M187" s="408"/>
      <c r="N187" s="409">
        <v>43282</v>
      </c>
      <c r="O187" s="409"/>
      <c r="P187" s="409"/>
      <c r="Q187" s="409"/>
      <c r="R187" s="409"/>
      <c r="S187" s="409"/>
      <c r="T187" s="415"/>
      <c r="U187" s="405"/>
    </row>
    <row r="188" ht="15.95" customHeight="1">
      <c r="A188" s="413">
        <v>2018</v>
      </c>
      <c r="B188" t="s" s="414">
        <v>27</v>
      </c>
      <c r="C188" s="407">
        <v>10134</v>
      </c>
      <c r="D188" s="407">
        <v>15903</v>
      </c>
      <c r="E188" s="389">
        <v>80636</v>
      </c>
      <c r="F188" t="s" s="406">
        <v>107</v>
      </c>
      <c r="G188" t="s" s="406">
        <v>557</v>
      </c>
      <c r="H188" s="182"/>
      <c r="I188" t="s" s="406">
        <v>567</v>
      </c>
      <c r="J188" t="s" s="406">
        <v>241</v>
      </c>
      <c r="K188" s="408"/>
      <c r="L188" s="182"/>
      <c r="M188" s="408"/>
      <c r="N188" s="409">
        <v>43282</v>
      </c>
      <c r="O188" s="409"/>
      <c r="P188" s="409"/>
      <c r="Q188" s="409"/>
      <c r="R188" s="409"/>
      <c r="S188" s="409"/>
      <c r="T188" s="415"/>
      <c r="U188" s="405"/>
    </row>
    <row r="189" ht="15.95" customHeight="1">
      <c r="A189" s="413">
        <v>2018</v>
      </c>
      <c r="B189" t="s" s="414">
        <v>27</v>
      </c>
      <c r="C189" s="407">
        <v>10135</v>
      </c>
      <c r="D189" s="407">
        <v>15911</v>
      </c>
      <c r="E189" s="389">
        <v>80637</v>
      </c>
      <c r="F189" t="s" s="406">
        <v>107</v>
      </c>
      <c r="G189" t="s" s="406">
        <v>565</v>
      </c>
      <c r="H189" s="182"/>
      <c r="I189" t="s" s="406">
        <v>567</v>
      </c>
      <c r="J189" t="s" s="406">
        <v>241</v>
      </c>
      <c r="K189" s="408"/>
      <c r="L189" s="182"/>
      <c r="M189" s="408"/>
      <c r="N189" s="409">
        <v>43282</v>
      </c>
      <c r="O189" s="409"/>
      <c r="P189" s="409"/>
      <c r="Q189" s="409"/>
      <c r="R189" s="409"/>
      <c r="S189" s="409"/>
      <c r="T189" s="415"/>
      <c r="U189" s="405"/>
    </row>
    <row r="190" ht="15.95" customHeight="1">
      <c r="A190" s="413">
        <v>2018</v>
      </c>
      <c r="B190" t="s" s="414">
        <v>27</v>
      </c>
      <c r="C190" s="407">
        <v>10136</v>
      </c>
      <c r="D190" s="407">
        <v>15905</v>
      </c>
      <c r="E190" s="389">
        <v>80335</v>
      </c>
      <c r="F190" t="s" s="406">
        <v>107</v>
      </c>
      <c r="G190" t="s" s="406">
        <v>570</v>
      </c>
      <c r="H190" s="182"/>
      <c r="I190" t="s" s="406">
        <v>567</v>
      </c>
      <c r="J190" t="s" s="406">
        <v>241</v>
      </c>
      <c r="K190" s="408"/>
      <c r="L190" s="182"/>
      <c r="M190" s="408"/>
      <c r="N190" s="409">
        <v>43282</v>
      </c>
      <c r="O190" s="409"/>
      <c r="P190" s="409"/>
      <c r="Q190" s="409"/>
      <c r="R190" s="409"/>
      <c r="S190" s="409"/>
      <c r="T190" s="415"/>
      <c r="U190" s="405"/>
    </row>
    <row r="191" ht="15.95" customHeight="1">
      <c r="A191" s="413">
        <v>2018</v>
      </c>
      <c r="B191" t="s" s="414">
        <v>27</v>
      </c>
      <c r="C191" s="407">
        <v>10137</v>
      </c>
      <c r="D191" s="407">
        <v>15914</v>
      </c>
      <c r="E191" s="389">
        <v>80797</v>
      </c>
      <c r="F191" t="s" s="406">
        <v>107</v>
      </c>
      <c r="G191" t="s" s="406">
        <v>1326</v>
      </c>
      <c r="H191" s="182"/>
      <c r="I191" t="s" s="406">
        <v>567</v>
      </c>
      <c r="J191" t="s" s="406">
        <v>241</v>
      </c>
      <c r="K191" s="408"/>
      <c r="L191" s="182"/>
      <c r="M191" s="408"/>
      <c r="N191" s="409">
        <v>43282</v>
      </c>
      <c r="O191" s="409"/>
      <c r="P191" s="409"/>
      <c r="Q191" s="409"/>
      <c r="R191" s="409"/>
      <c r="S191" s="409"/>
      <c r="T191" s="415"/>
      <c r="U191" s="405"/>
    </row>
    <row r="192" ht="15.95" customHeight="1">
      <c r="A192" s="413">
        <v>2018</v>
      </c>
      <c r="B192" t="s" s="414">
        <v>27</v>
      </c>
      <c r="C192" s="407">
        <v>10138</v>
      </c>
      <c r="D192" s="407">
        <v>15915</v>
      </c>
      <c r="E192" s="389">
        <v>80797</v>
      </c>
      <c r="F192" t="s" s="406">
        <v>107</v>
      </c>
      <c r="G192" t="s" s="406">
        <v>1327</v>
      </c>
      <c r="H192" s="182"/>
      <c r="I192" t="s" s="406">
        <v>567</v>
      </c>
      <c r="J192" t="s" s="406">
        <v>241</v>
      </c>
      <c r="K192" s="408"/>
      <c r="L192" s="182"/>
      <c r="M192" s="408"/>
      <c r="N192" s="409">
        <v>43282</v>
      </c>
      <c r="O192" s="409"/>
      <c r="P192" s="409"/>
      <c r="Q192" s="409"/>
      <c r="R192" s="409"/>
      <c r="S192" s="409"/>
      <c r="T192" s="415"/>
      <c r="U192" s="405"/>
    </row>
    <row r="193" ht="15.95" customHeight="1">
      <c r="A193" s="413">
        <v>2018</v>
      </c>
      <c r="B193" t="s" s="414">
        <v>27</v>
      </c>
      <c r="C193" s="407">
        <v>10139</v>
      </c>
      <c r="D193" s="407">
        <v>15910</v>
      </c>
      <c r="E193" s="389">
        <v>80335</v>
      </c>
      <c r="F193" t="s" s="406">
        <v>107</v>
      </c>
      <c r="G193" t="s" s="406">
        <v>1328</v>
      </c>
      <c r="H193" s="182"/>
      <c r="I193" t="s" s="406">
        <v>567</v>
      </c>
      <c r="J193" t="s" s="406">
        <v>241</v>
      </c>
      <c r="K193" s="408"/>
      <c r="L193" s="182"/>
      <c r="M193" s="408"/>
      <c r="N193" s="409">
        <v>43282</v>
      </c>
      <c r="O193" s="409"/>
      <c r="P193" s="409"/>
      <c r="Q193" s="409"/>
      <c r="R193" s="409"/>
      <c r="S193" s="409"/>
      <c r="T193" s="415"/>
      <c r="U193" s="405"/>
    </row>
    <row r="194" ht="15.95" customHeight="1">
      <c r="A194" s="413">
        <v>2018</v>
      </c>
      <c r="B194" t="s" s="414">
        <v>27</v>
      </c>
      <c r="C194" s="407">
        <v>10140</v>
      </c>
      <c r="D194" s="407">
        <v>15912</v>
      </c>
      <c r="E194" s="389">
        <v>80802</v>
      </c>
      <c r="F194" t="s" s="406">
        <v>107</v>
      </c>
      <c r="G194" t="s" s="406">
        <v>578</v>
      </c>
      <c r="H194" s="182"/>
      <c r="I194" t="s" s="406">
        <v>567</v>
      </c>
      <c r="J194" t="s" s="406">
        <v>51</v>
      </c>
      <c r="K194" s="408"/>
      <c r="L194" s="182"/>
      <c r="M194" s="408"/>
      <c r="N194" s="409">
        <v>43282</v>
      </c>
      <c r="O194" s="409"/>
      <c r="P194" s="409"/>
      <c r="Q194" s="409"/>
      <c r="R194" s="409"/>
      <c r="S194" s="409"/>
      <c r="T194" s="415"/>
      <c r="U194" s="405"/>
    </row>
    <row r="195" ht="15.95" customHeight="1">
      <c r="A195" s="413">
        <v>2018</v>
      </c>
      <c r="B195" t="s" s="414">
        <v>27</v>
      </c>
      <c r="C195" s="407">
        <v>10141</v>
      </c>
      <c r="D195" s="407">
        <v>15904</v>
      </c>
      <c r="E195" s="389">
        <v>80333</v>
      </c>
      <c r="F195" t="s" s="406">
        <v>107</v>
      </c>
      <c r="G195" t="s" s="406">
        <v>582</v>
      </c>
      <c r="H195" s="182"/>
      <c r="I195" t="s" s="406">
        <v>567</v>
      </c>
      <c r="J195" t="s" s="406">
        <v>51</v>
      </c>
      <c r="K195" s="408"/>
      <c r="L195" s="182"/>
      <c r="M195" s="408"/>
      <c r="N195" s="409">
        <v>43282</v>
      </c>
      <c r="O195" s="409"/>
      <c r="P195" s="409"/>
      <c r="Q195" s="409"/>
      <c r="R195" s="409"/>
      <c r="S195" s="409"/>
      <c r="T195" s="415"/>
      <c r="U195" s="405"/>
    </row>
    <row r="196" ht="15.95" customHeight="1">
      <c r="A196" s="413">
        <v>2018</v>
      </c>
      <c r="B196" t="s" s="414">
        <v>27</v>
      </c>
      <c r="C196" s="407">
        <v>10142</v>
      </c>
      <c r="D196" s="407">
        <v>15502</v>
      </c>
      <c r="E196" s="389">
        <v>85521</v>
      </c>
      <c r="F196" t="s" s="406">
        <v>591</v>
      </c>
      <c r="G196" t="s" s="406">
        <v>592</v>
      </c>
      <c r="H196" s="182"/>
      <c r="I196" t="s" s="406">
        <v>166</v>
      </c>
      <c r="J196" t="s" s="406">
        <v>51</v>
      </c>
      <c r="K196" s="408"/>
      <c r="L196" s="182"/>
      <c r="M196" s="408"/>
      <c r="N196" s="409">
        <v>43292</v>
      </c>
      <c r="O196" s="409"/>
      <c r="P196" s="409"/>
      <c r="Q196" s="409"/>
      <c r="R196" s="409"/>
      <c r="S196" s="409"/>
      <c r="T196" s="415"/>
      <c r="U196" s="405"/>
    </row>
    <row r="197" ht="15.95" customHeight="1">
      <c r="A197" s="413">
        <v>2018</v>
      </c>
      <c r="B197" t="s" s="414">
        <v>27</v>
      </c>
      <c r="C197" s="407">
        <v>10143</v>
      </c>
      <c r="D197" s="407">
        <v>15523</v>
      </c>
      <c r="E197" s="389">
        <v>81541</v>
      </c>
      <c r="F197" t="s" s="406">
        <v>107</v>
      </c>
      <c r="G197" t="s" s="406">
        <v>1329</v>
      </c>
      <c r="H197" s="182"/>
      <c r="I197" t="s" s="406">
        <v>50</v>
      </c>
      <c r="J197" t="s" s="406">
        <v>51</v>
      </c>
      <c r="K197" s="408"/>
      <c r="L197" s="182"/>
      <c r="M197" s="408"/>
      <c r="N197" s="409">
        <v>43300</v>
      </c>
      <c r="O197" s="409"/>
      <c r="P197" s="409"/>
      <c r="Q197" s="409"/>
      <c r="R197" s="409"/>
      <c r="S197" s="409"/>
      <c r="T197" s="415"/>
      <c r="U197" s="405"/>
    </row>
    <row r="198" ht="15.95" customHeight="1">
      <c r="A198" s="413">
        <v>2018</v>
      </c>
      <c r="B198" t="s" s="414">
        <v>27</v>
      </c>
      <c r="C198" s="407">
        <v>10144</v>
      </c>
      <c r="D198" s="407">
        <v>15506</v>
      </c>
      <c r="E198" s="389">
        <v>81249</v>
      </c>
      <c r="F198" t="s" s="406">
        <v>1330</v>
      </c>
      <c r="G198" t="s" s="406">
        <v>1331</v>
      </c>
      <c r="H198" s="182"/>
      <c r="I198" t="s" s="406">
        <v>50</v>
      </c>
      <c r="J198" t="s" s="406">
        <v>1332</v>
      </c>
      <c r="K198" s="408"/>
      <c r="L198" s="182"/>
      <c r="M198" s="408"/>
      <c r="N198" s="409">
        <v>43391</v>
      </c>
      <c r="O198" s="409"/>
      <c r="P198" s="409"/>
      <c r="Q198" s="409"/>
      <c r="R198" s="409"/>
      <c r="S198" s="409"/>
      <c r="T198" s="415"/>
      <c r="U198" s="405"/>
    </row>
    <row r="199" ht="15.95" customHeight="1">
      <c r="A199" s="413">
        <v>2018</v>
      </c>
      <c r="B199" t="s" s="414">
        <v>27</v>
      </c>
      <c r="C199" s="407">
        <v>10145</v>
      </c>
      <c r="D199" s="407">
        <v>10145</v>
      </c>
      <c r="E199" s="389">
        <v>83022</v>
      </c>
      <c r="F199" t="s" s="406">
        <v>46</v>
      </c>
      <c r="G199" t="s" s="406">
        <v>1333</v>
      </c>
      <c r="H199" s="182"/>
      <c r="I199" t="s" s="406">
        <v>50</v>
      </c>
      <c r="J199" t="s" s="406">
        <v>1332</v>
      </c>
      <c r="K199" s="408"/>
      <c r="L199" s="182"/>
      <c r="M199" s="408"/>
      <c r="N199" s="409">
        <v>43412</v>
      </c>
      <c r="O199" s="409"/>
      <c r="P199" s="409"/>
      <c r="Q199" s="409"/>
      <c r="R199" s="409"/>
      <c r="S199" s="409"/>
      <c r="T199" s="415"/>
      <c r="U199" s="405"/>
    </row>
    <row r="200" ht="15.95" customHeight="1">
      <c r="A200" s="413">
        <v>2018</v>
      </c>
      <c r="B200" t="s" s="414">
        <v>27</v>
      </c>
      <c r="C200" s="407">
        <v>10146</v>
      </c>
      <c r="D200" s="407">
        <v>10146</v>
      </c>
      <c r="E200" s="389">
        <v>82205</v>
      </c>
      <c r="F200" t="s" s="406">
        <v>1334</v>
      </c>
      <c r="G200" t="s" s="406">
        <v>1335</v>
      </c>
      <c r="H200" s="182"/>
      <c r="I200" t="s" s="406">
        <v>50</v>
      </c>
      <c r="J200" t="s" s="406">
        <v>1332</v>
      </c>
      <c r="K200" s="408"/>
      <c r="L200" s="182"/>
      <c r="M200" s="408"/>
      <c r="N200" s="409">
        <v>43405</v>
      </c>
      <c r="O200" s="409"/>
      <c r="P200" s="409"/>
      <c r="Q200" s="409"/>
      <c r="R200" s="409"/>
      <c r="S200" s="409"/>
      <c r="T200" s="415"/>
      <c r="U200" s="405"/>
    </row>
    <row r="201" ht="15.95" customHeight="1">
      <c r="A201" s="413">
        <v>2018</v>
      </c>
      <c r="B201" t="s" s="414">
        <v>27</v>
      </c>
      <c r="C201" s="407">
        <v>10147</v>
      </c>
      <c r="D201" s="407">
        <v>15804</v>
      </c>
      <c r="E201" s="389">
        <v>86926</v>
      </c>
      <c r="F201" t="s" s="406">
        <v>597</v>
      </c>
      <c r="G201" t="s" s="406">
        <v>1336</v>
      </c>
      <c r="H201" s="182"/>
      <c r="I201" t="s" s="406">
        <v>50</v>
      </c>
      <c r="J201" t="s" s="406">
        <v>1332</v>
      </c>
      <c r="K201" s="408"/>
      <c r="L201" s="182"/>
      <c r="M201" s="408"/>
      <c r="N201" s="409">
        <v>43405</v>
      </c>
      <c r="O201" s="409"/>
      <c r="P201" s="409"/>
      <c r="Q201" s="409"/>
      <c r="R201" s="409"/>
      <c r="S201" s="409"/>
      <c r="T201" s="415"/>
      <c r="U201" s="405"/>
    </row>
    <row r="202" ht="15.95" customHeight="1">
      <c r="A202" s="413">
        <v>2018</v>
      </c>
      <c r="B202" t="s" s="414">
        <v>27</v>
      </c>
      <c r="C202" s="407">
        <v>10148</v>
      </c>
      <c r="D202" s="407">
        <v>15803</v>
      </c>
      <c r="E202" s="389">
        <v>82327</v>
      </c>
      <c r="F202" t="s" s="406">
        <v>335</v>
      </c>
      <c r="G202" t="s" s="406">
        <v>1337</v>
      </c>
      <c r="H202" s="182"/>
      <c r="I202" t="s" s="406">
        <v>50</v>
      </c>
      <c r="J202" t="s" s="406">
        <v>1332</v>
      </c>
      <c r="K202" s="408"/>
      <c r="L202" s="182"/>
      <c r="M202" s="408"/>
      <c r="N202" s="409">
        <v>43405</v>
      </c>
      <c r="O202" s="409"/>
      <c r="P202" s="409"/>
      <c r="Q202" s="409"/>
      <c r="R202" s="409"/>
      <c r="S202" s="409"/>
      <c r="T202" s="415"/>
      <c r="U202" s="405"/>
    </row>
    <row r="203" ht="15.95" customHeight="1">
      <c r="A203" s="413">
        <v>2018</v>
      </c>
      <c r="B203" t="s" s="414">
        <v>27</v>
      </c>
      <c r="C203" s="407">
        <v>10149</v>
      </c>
      <c r="D203" s="407">
        <v>15801</v>
      </c>
      <c r="E203" s="389">
        <v>82229</v>
      </c>
      <c r="F203" t="s" s="406">
        <v>602</v>
      </c>
      <c r="G203" t="s" s="406">
        <v>1338</v>
      </c>
      <c r="H203" s="182"/>
      <c r="I203" t="s" s="406">
        <v>50</v>
      </c>
      <c r="J203" s="182"/>
      <c r="K203" s="408"/>
      <c r="L203" s="182"/>
      <c r="M203" s="408"/>
      <c r="N203" s="409">
        <v>43405</v>
      </c>
      <c r="O203" s="409"/>
      <c r="P203" s="409"/>
      <c r="Q203" s="409"/>
      <c r="R203" s="409"/>
      <c r="S203" s="409"/>
      <c r="T203" s="415"/>
      <c r="U203" s="405"/>
    </row>
    <row r="204" ht="15.95" customHeight="1">
      <c r="A204" s="413">
        <v>2018</v>
      </c>
      <c r="B204" t="s" s="414">
        <v>27</v>
      </c>
      <c r="C204" s="407">
        <v>10150</v>
      </c>
      <c r="D204" s="407">
        <v>15805</v>
      </c>
      <c r="E204" s="389">
        <v>86911</v>
      </c>
      <c r="F204" t="s" s="406">
        <v>610</v>
      </c>
      <c r="G204" t="s" s="406">
        <v>611</v>
      </c>
      <c r="H204" s="182"/>
      <c r="I204" t="s" s="406">
        <v>50</v>
      </c>
      <c r="J204" s="182"/>
      <c r="K204" s="408"/>
      <c r="L204" s="182"/>
      <c r="M204" s="408"/>
      <c r="N204" s="409">
        <v>43405</v>
      </c>
      <c r="O204" s="409"/>
      <c r="P204" s="409"/>
      <c r="Q204" s="409"/>
      <c r="R204" s="409"/>
      <c r="S204" s="409"/>
      <c r="T204" s="415"/>
      <c r="U204" s="405"/>
    </row>
    <row r="205" ht="15.95" customHeight="1">
      <c r="A205" s="413">
        <v>2018</v>
      </c>
      <c r="B205" t="s" s="414">
        <v>1068</v>
      </c>
      <c r="C205" s="407">
        <v>10098</v>
      </c>
      <c r="D205" s="407">
        <v>16993</v>
      </c>
      <c r="E205" s="389">
        <v>80939</v>
      </c>
      <c r="F205" t="s" s="406">
        <v>107</v>
      </c>
      <c r="G205" t="s" s="406">
        <v>1339</v>
      </c>
      <c r="H205" s="389">
        <v>1</v>
      </c>
      <c r="I205" t="s" s="406">
        <v>1340</v>
      </c>
      <c r="J205" t="s" s="406">
        <v>1341</v>
      </c>
      <c r="K205" t="s" s="411">
        <v>52</v>
      </c>
      <c r="L205" s="182"/>
      <c r="M205" t="s" s="411">
        <v>1342</v>
      </c>
      <c r="N205" s="409"/>
      <c r="O205" s="409"/>
      <c r="P205" s="409"/>
      <c r="Q205" s="409"/>
      <c r="R205" s="409"/>
      <c r="S205" s="409">
        <v>43146</v>
      </c>
      <c r="T205" s="415"/>
      <c r="U205" s="405"/>
    </row>
    <row r="206" ht="15.95" customHeight="1">
      <c r="A206" s="413">
        <v>2018</v>
      </c>
      <c r="B206" t="s" s="414">
        <v>1068</v>
      </c>
      <c r="C206" s="407">
        <v>10084</v>
      </c>
      <c r="D206" s="407">
        <v>15504</v>
      </c>
      <c r="E206" s="389">
        <v>85356</v>
      </c>
      <c r="F206" t="s" s="406">
        <v>891</v>
      </c>
      <c r="G206" t="s" s="406">
        <v>1343</v>
      </c>
      <c r="H206" s="389">
        <v>1</v>
      </c>
      <c r="I206" t="s" s="406">
        <v>1340</v>
      </c>
      <c r="J206" t="s" s="406">
        <v>1341</v>
      </c>
      <c r="K206" t="s" s="411">
        <v>52</v>
      </c>
      <c r="L206" s="182"/>
      <c r="M206" t="s" s="411">
        <v>1344</v>
      </c>
      <c r="N206" s="409"/>
      <c r="O206" s="409"/>
      <c r="P206" s="409"/>
      <c r="Q206" s="409"/>
      <c r="R206" s="409"/>
      <c r="S206" s="409">
        <v>43159</v>
      </c>
      <c r="T206" t="s" s="411">
        <v>1345</v>
      </c>
      <c r="U206" s="405"/>
    </row>
    <row r="207" ht="15.95" customHeight="1">
      <c r="A207" s="413">
        <v>2018</v>
      </c>
      <c r="B207" t="s" s="414">
        <v>1068</v>
      </c>
      <c r="C207" s="407">
        <v>10025</v>
      </c>
      <c r="D207" s="407">
        <v>14465</v>
      </c>
      <c r="E207" s="389">
        <v>81379</v>
      </c>
      <c r="F207" t="s" s="406">
        <v>1346</v>
      </c>
      <c r="G207" t="s" s="406">
        <v>1347</v>
      </c>
      <c r="H207" s="389">
        <v>3</v>
      </c>
      <c r="I207" t="s" s="406">
        <v>1348</v>
      </c>
      <c r="J207" t="s" s="406">
        <v>1349</v>
      </c>
      <c r="K207" t="s" s="411">
        <v>70</v>
      </c>
      <c r="L207" s="182"/>
      <c r="M207" t="s" s="411">
        <v>1350</v>
      </c>
      <c r="N207" s="409"/>
      <c r="O207" s="409"/>
      <c r="P207" s="409"/>
      <c r="Q207" s="409"/>
      <c r="R207" s="409"/>
      <c r="S207" s="409">
        <v>43190</v>
      </c>
      <c r="T207" s="415"/>
      <c r="U207" s="405"/>
    </row>
    <row r="208" ht="15.95" customHeight="1">
      <c r="A208" s="413">
        <v>2018</v>
      </c>
      <c r="B208" t="s" s="414">
        <v>1068</v>
      </c>
      <c r="C208" s="407">
        <v>10109</v>
      </c>
      <c r="D208" s="407">
        <v>16978</v>
      </c>
      <c r="E208" s="389">
        <v>94424</v>
      </c>
      <c r="F208" t="s" s="406">
        <v>680</v>
      </c>
      <c r="G208" t="s" s="406">
        <v>1351</v>
      </c>
      <c r="H208" s="389">
        <v>5</v>
      </c>
      <c r="I208" t="s" s="406">
        <v>1352</v>
      </c>
      <c r="J208" t="s" s="406">
        <v>1353</v>
      </c>
      <c r="K208" t="s" s="411">
        <v>70</v>
      </c>
      <c r="L208" s="182"/>
      <c r="M208" t="s" s="411">
        <v>71</v>
      </c>
      <c r="N208" s="409"/>
      <c r="O208" s="409"/>
      <c r="P208" s="409"/>
      <c r="Q208" s="409"/>
      <c r="R208" s="409"/>
      <c r="S208" s="409">
        <v>43190</v>
      </c>
      <c r="T208" s="415"/>
      <c r="U208" s="405"/>
    </row>
    <row r="209" ht="15.95" customHeight="1">
      <c r="A209" s="413">
        <v>2018</v>
      </c>
      <c r="B209" t="s" s="414">
        <v>1068</v>
      </c>
      <c r="C209" s="407">
        <v>10116</v>
      </c>
      <c r="D209" s="407">
        <v>16986</v>
      </c>
      <c r="E209" s="389">
        <v>94486</v>
      </c>
      <c r="F209" t="s" s="406">
        <v>1158</v>
      </c>
      <c r="G209" t="s" s="406">
        <v>1354</v>
      </c>
      <c r="H209" s="389">
        <v>5</v>
      </c>
      <c r="I209" t="s" s="406">
        <v>1352</v>
      </c>
      <c r="J209" t="s" s="406">
        <v>1353</v>
      </c>
      <c r="K209" t="s" s="411">
        <v>70</v>
      </c>
      <c r="L209" s="182"/>
      <c r="M209" t="s" s="411">
        <v>71</v>
      </c>
      <c r="N209" s="409"/>
      <c r="O209" s="409"/>
      <c r="P209" s="409"/>
      <c r="Q209" s="409"/>
      <c r="R209" s="409"/>
      <c r="S209" s="409">
        <v>43190</v>
      </c>
      <c r="T209" s="415"/>
      <c r="U209" s="405"/>
    </row>
    <row r="210" ht="15.95" customHeight="1">
      <c r="A210" s="413">
        <v>2018</v>
      </c>
      <c r="B210" t="s" s="414">
        <v>1068</v>
      </c>
      <c r="C210" s="407">
        <v>10118</v>
      </c>
      <c r="D210" s="407">
        <v>16988</v>
      </c>
      <c r="E210" s="389">
        <v>94522</v>
      </c>
      <c r="F210" t="s" s="406">
        <v>1160</v>
      </c>
      <c r="G210" t="s" s="406">
        <v>1355</v>
      </c>
      <c r="H210" s="389">
        <v>5</v>
      </c>
      <c r="I210" t="s" s="406">
        <v>1352</v>
      </c>
      <c r="J210" t="s" s="406">
        <v>1353</v>
      </c>
      <c r="K210" t="s" s="411">
        <v>70</v>
      </c>
      <c r="L210" s="182"/>
      <c r="M210" t="s" s="411">
        <v>71</v>
      </c>
      <c r="N210" s="409"/>
      <c r="O210" s="409"/>
      <c r="P210" s="409"/>
      <c r="Q210" s="409"/>
      <c r="R210" s="409"/>
      <c r="S210" s="409">
        <v>43190</v>
      </c>
      <c r="T210" s="415"/>
      <c r="U210" s="405"/>
    </row>
    <row r="211" ht="15.95" customHeight="1">
      <c r="A211" s="413">
        <v>2018</v>
      </c>
      <c r="B211" t="s" s="414">
        <v>1068</v>
      </c>
      <c r="C211" s="407">
        <v>10032</v>
      </c>
      <c r="D211" s="407">
        <v>15518</v>
      </c>
      <c r="E211" s="389">
        <v>82362</v>
      </c>
      <c r="F211" t="s" s="406">
        <v>1356</v>
      </c>
      <c r="G211" t="s" s="406">
        <v>1357</v>
      </c>
      <c r="H211" t="s" s="406">
        <v>1358</v>
      </c>
      <c r="I211" t="s" s="406">
        <v>1359</v>
      </c>
      <c r="J211" t="s" s="406">
        <v>1360</v>
      </c>
      <c r="K211" t="s" s="411">
        <v>52</v>
      </c>
      <c r="L211" s="182"/>
      <c r="M211" s="408"/>
      <c r="N211" s="409"/>
      <c r="O211" s="409"/>
      <c r="P211" s="409"/>
      <c r="Q211" s="409"/>
      <c r="R211" s="409"/>
      <c r="S211" s="409">
        <v>43249</v>
      </c>
      <c r="T211" s="415"/>
      <c r="U211" s="405"/>
    </row>
    <row r="212" ht="15.95" customHeight="1">
      <c r="A212" s="413">
        <v>2018</v>
      </c>
      <c r="B212" t="s" s="414">
        <v>1068</v>
      </c>
      <c r="C212" s="407">
        <v>10085</v>
      </c>
      <c r="D212" s="407">
        <v>15511</v>
      </c>
      <c r="E212" s="389">
        <v>82131</v>
      </c>
      <c r="F212" t="s" s="406">
        <v>207</v>
      </c>
      <c r="G212" t="s" s="406">
        <v>1361</v>
      </c>
      <c r="H212" t="s" s="406">
        <v>1301</v>
      </c>
      <c r="I212" t="s" s="406">
        <v>1359</v>
      </c>
      <c r="J212" t="s" s="406">
        <v>1360</v>
      </c>
      <c r="K212" t="s" s="411">
        <v>52</v>
      </c>
      <c r="L212" s="182"/>
      <c r="M212" t="s" s="411">
        <v>210</v>
      </c>
      <c r="N212" s="409"/>
      <c r="O212" s="409"/>
      <c r="P212" s="409"/>
      <c r="Q212" s="409"/>
      <c r="R212" s="409"/>
      <c r="S212" s="409">
        <v>43312</v>
      </c>
      <c r="T212" s="415"/>
      <c r="U212" s="405"/>
    </row>
    <row r="213" ht="15.95" customHeight="1">
      <c r="A213" s="413">
        <v>2018</v>
      </c>
      <c r="B213" t="s" s="414">
        <v>1068</v>
      </c>
      <c r="C213" s="407">
        <v>10069</v>
      </c>
      <c r="D213" s="407">
        <v>14223</v>
      </c>
      <c r="E213" s="389">
        <v>81241</v>
      </c>
      <c r="F213" t="s" s="406">
        <v>107</v>
      </c>
      <c r="G213" t="s" s="406">
        <v>1362</v>
      </c>
      <c r="H213" s="389">
        <v>1</v>
      </c>
      <c r="I213" t="s" s="406">
        <v>1359</v>
      </c>
      <c r="J213" t="s" s="406">
        <v>1363</v>
      </c>
      <c r="K213" t="s" s="411">
        <v>52</v>
      </c>
      <c r="L213" s="182"/>
      <c r="M213" t="s" s="411">
        <v>210</v>
      </c>
      <c r="N213" s="409"/>
      <c r="O213" s="409"/>
      <c r="P213" s="409"/>
      <c r="Q213" s="409"/>
      <c r="R213" s="409"/>
      <c r="S213" s="409">
        <v>43358</v>
      </c>
      <c r="T213" s="415"/>
      <c r="U213" s="405"/>
    </row>
    <row r="214" ht="15.95" customHeight="1">
      <c r="A214" s="413">
        <v>2018</v>
      </c>
      <c r="B214" t="s" s="414">
        <v>1068</v>
      </c>
      <c r="C214" s="407">
        <v>10117</v>
      </c>
      <c r="D214" s="407">
        <v>16987</v>
      </c>
      <c r="E214" s="389">
        <v>94522</v>
      </c>
      <c r="F214" t="s" s="406">
        <v>1160</v>
      </c>
      <c r="G214" t="s" s="406">
        <v>1364</v>
      </c>
      <c r="H214" s="389">
        <v>5</v>
      </c>
      <c r="I214" t="s" s="406">
        <v>1352</v>
      </c>
      <c r="J214" t="s" s="406">
        <v>1353</v>
      </c>
      <c r="K214" t="s" s="411">
        <v>70</v>
      </c>
      <c r="L214" s="182"/>
      <c r="M214" s="408"/>
      <c r="N214" s="409"/>
      <c r="O214" s="409"/>
      <c r="P214" s="409"/>
      <c r="Q214" s="409"/>
      <c r="R214" s="409"/>
      <c r="S214" s="409">
        <v>43396</v>
      </c>
      <c r="T214" s="415"/>
      <c r="U214" s="405"/>
    </row>
    <row r="215" ht="15.95" customHeight="1">
      <c r="A215" s="413">
        <v>2018</v>
      </c>
      <c r="B215" t="s" s="414">
        <v>1068</v>
      </c>
      <c r="C215" s="407">
        <v>10062</v>
      </c>
      <c r="D215" s="407">
        <v>13787</v>
      </c>
      <c r="E215" s="389">
        <v>85716</v>
      </c>
      <c r="F215" t="s" s="406">
        <v>1365</v>
      </c>
      <c r="G215" t="s" s="406">
        <v>1366</v>
      </c>
      <c r="H215" s="389">
        <v>3</v>
      </c>
      <c r="I215" t="s" s="406">
        <v>1348</v>
      </c>
      <c r="J215" t="s" s="406">
        <v>1341</v>
      </c>
      <c r="K215" t="s" s="411">
        <v>70</v>
      </c>
      <c r="L215" s="182"/>
      <c r="M215" t="s" s="411">
        <v>1367</v>
      </c>
      <c r="N215" s="409"/>
      <c r="O215" s="409"/>
      <c r="P215" s="409"/>
      <c r="Q215" s="409"/>
      <c r="R215" s="409"/>
      <c r="S215" s="409">
        <v>43404</v>
      </c>
      <c r="T215" t="s" s="411">
        <v>1345</v>
      </c>
      <c r="U215" s="405"/>
    </row>
    <row r="216" ht="15.95" customHeight="1">
      <c r="A216" s="413">
        <v>2018</v>
      </c>
      <c r="B216" t="s" s="414">
        <v>1068</v>
      </c>
      <c r="C216" s="407">
        <v>10137</v>
      </c>
      <c r="D216" s="407">
        <v>15914</v>
      </c>
      <c r="E216" s="389">
        <v>80797</v>
      </c>
      <c r="F216" t="s" s="406">
        <v>1346</v>
      </c>
      <c r="G216" t="s" s="406">
        <v>1368</v>
      </c>
      <c r="H216" s="389">
        <v>6</v>
      </c>
      <c r="I216" t="s" s="406">
        <v>1369</v>
      </c>
      <c r="J216" t="s" s="406">
        <v>1363</v>
      </c>
      <c r="K216" t="s" s="411">
        <v>70</v>
      </c>
      <c r="L216" s="182"/>
      <c r="M216" s="408"/>
      <c r="N216" s="409"/>
      <c r="O216" s="409"/>
      <c r="P216" s="409"/>
      <c r="Q216" s="409"/>
      <c r="R216" s="409"/>
      <c r="S216" s="409">
        <v>43413</v>
      </c>
      <c r="T216" s="415"/>
      <c r="U216" s="405"/>
    </row>
    <row r="217" ht="15.95" customHeight="1">
      <c r="A217" s="413">
        <v>2018</v>
      </c>
      <c r="B217" t="s" s="414">
        <v>1068</v>
      </c>
      <c r="C217" s="407">
        <v>10053</v>
      </c>
      <c r="D217" s="407">
        <v>15508</v>
      </c>
      <c r="E217" s="389">
        <v>81375</v>
      </c>
      <c r="F217" t="s" s="406">
        <v>1370</v>
      </c>
      <c r="G217" t="s" s="406">
        <v>1371</v>
      </c>
      <c r="H217" t="s" s="406">
        <v>1358</v>
      </c>
      <c r="I217" t="s" s="406">
        <v>1348</v>
      </c>
      <c r="J217" t="s" s="406">
        <v>1360</v>
      </c>
      <c r="K217" t="s" s="411">
        <v>70</v>
      </c>
      <c r="L217" s="182"/>
      <c r="M217" s="408"/>
      <c r="N217" s="409"/>
      <c r="O217" s="409"/>
      <c r="P217" s="409"/>
      <c r="Q217" s="409"/>
      <c r="R217" s="409"/>
      <c r="S217" s="409">
        <v>43442</v>
      </c>
      <c r="T217" t="s" s="411">
        <v>404</v>
      </c>
      <c r="U217" s="405"/>
    </row>
    <row r="218" ht="15.95" customHeight="1">
      <c r="A218" s="413">
        <v>2018</v>
      </c>
      <c r="B218" t="s" s="414">
        <v>1068</v>
      </c>
      <c r="C218" s="407">
        <v>10146</v>
      </c>
      <c r="D218" s="407">
        <v>15802</v>
      </c>
      <c r="E218" s="389">
        <v>82205</v>
      </c>
      <c r="F218" t="s" s="406">
        <v>1372</v>
      </c>
      <c r="G218" t="s" s="406">
        <v>1373</v>
      </c>
      <c r="H218" t="s" s="406">
        <v>1374</v>
      </c>
      <c r="I218" t="s" s="406">
        <v>1359</v>
      </c>
      <c r="J218" t="s" s="406">
        <v>1375</v>
      </c>
      <c r="K218" t="s" s="411">
        <v>70</v>
      </c>
      <c r="L218" s="182"/>
      <c r="M218" t="s" s="411">
        <v>1376</v>
      </c>
      <c r="N218" s="409"/>
      <c r="O218" s="409"/>
      <c r="P218" s="409"/>
      <c r="Q218" s="409"/>
      <c r="R218" s="409"/>
      <c r="S218" s="409">
        <v>43465</v>
      </c>
      <c r="T218" s="415"/>
      <c r="U218" s="405"/>
    </row>
    <row r="219" ht="15.95" customHeight="1">
      <c r="A219" s="413">
        <v>2018</v>
      </c>
      <c r="B219" t="s" s="414">
        <v>1030</v>
      </c>
      <c r="C219" s="407">
        <v>10070</v>
      </c>
      <c r="D219" s="407">
        <v>14224</v>
      </c>
      <c r="E219" s="389">
        <v>80339</v>
      </c>
      <c r="F219" t="s" s="406">
        <v>107</v>
      </c>
      <c r="G219" t="s" s="406">
        <v>396</v>
      </c>
      <c r="H219" s="182"/>
      <c r="I219" t="s" s="406">
        <v>400</v>
      </c>
      <c r="J219" s="182"/>
      <c r="K219" s="408"/>
      <c r="L219" s="182"/>
      <c r="M219" t="s" s="406">
        <v>404</v>
      </c>
      <c r="N219" s="409"/>
      <c r="O219" s="409"/>
      <c r="P219" s="409"/>
      <c r="Q219" s="409"/>
      <c r="R219" t="s" s="410">
        <v>1377</v>
      </c>
      <c r="S219" s="409"/>
      <c r="T219" t="s" s="411">
        <v>1028</v>
      </c>
      <c r="U219" s="405"/>
    </row>
    <row r="220" ht="15.95" customHeight="1">
      <c r="A220" s="413">
        <v>2018</v>
      </c>
      <c r="B220" t="s" s="414">
        <v>1030</v>
      </c>
      <c r="C220" s="407">
        <v>10071</v>
      </c>
      <c r="D220" s="407">
        <v>14237</v>
      </c>
      <c r="E220" s="182"/>
      <c r="F220" t="s" s="406">
        <v>107</v>
      </c>
      <c r="G220" t="s" s="406">
        <v>1378</v>
      </c>
      <c r="H220" s="182"/>
      <c r="I220" s="182"/>
      <c r="J220" s="182"/>
      <c r="K220" s="408"/>
      <c r="L220" s="182"/>
      <c r="M220" s="408"/>
      <c r="N220" s="409"/>
      <c r="O220" s="409"/>
      <c r="P220" s="409"/>
      <c r="Q220" s="409"/>
      <c r="R220" t="s" s="410">
        <v>1379</v>
      </c>
      <c r="S220" s="409"/>
      <c r="T220" t="s" s="411">
        <v>1380</v>
      </c>
      <c r="U220" s="405"/>
    </row>
    <row r="221" ht="15.95" customHeight="1">
      <c r="A221" s="413">
        <v>2018</v>
      </c>
      <c r="B221" t="s" s="414">
        <v>1030</v>
      </c>
      <c r="C221" s="407">
        <v>10092</v>
      </c>
      <c r="D221" s="407">
        <v>16646</v>
      </c>
      <c r="E221" s="182"/>
      <c r="F221" t="s" s="406">
        <v>480</v>
      </c>
      <c r="G221" t="s" s="406">
        <v>117</v>
      </c>
      <c r="H221" s="182"/>
      <c r="I221" s="182"/>
      <c r="J221" s="182"/>
      <c r="K221" s="408"/>
      <c r="L221" s="182"/>
      <c r="M221" s="408"/>
      <c r="N221" s="409"/>
      <c r="O221" s="409"/>
      <c r="P221" s="409"/>
      <c r="Q221" s="409"/>
      <c r="R221" t="s" s="410">
        <v>1381</v>
      </c>
      <c r="S221" s="409"/>
      <c r="T221" t="s" s="411">
        <v>1382</v>
      </c>
      <c r="U221" s="405"/>
    </row>
    <row r="222" ht="15.95" customHeight="1">
      <c r="A222" s="413">
        <v>2018</v>
      </c>
      <c r="B222" t="s" s="414">
        <v>1030</v>
      </c>
      <c r="C222" s="407">
        <v>10048</v>
      </c>
      <c r="D222" s="407">
        <v>14175</v>
      </c>
      <c r="E222" s="182"/>
      <c r="F222" t="s" s="406">
        <v>107</v>
      </c>
      <c r="G222" t="s" s="406">
        <v>1383</v>
      </c>
      <c r="H222" s="182"/>
      <c r="I222" s="182"/>
      <c r="J222" s="182"/>
      <c r="K222" s="408"/>
      <c r="L222" s="182"/>
      <c r="M222" s="408"/>
      <c r="N222" s="409"/>
      <c r="O222" s="409"/>
      <c r="P222" s="409"/>
      <c r="Q222" s="409"/>
      <c r="R222" t="s" s="410">
        <v>1384</v>
      </c>
      <c r="S222" s="409"/>
      <c r="T222" t="s" s="411">
        <v>1385</v>
      </c>
      <c r="U222" s="405"/>
    </row>
    <row r="223" ht="15.95" customHeight="1">
      <c r="A223" s="413">
        <v>2018</v>
      </c>
      <c r="B223" t="s" s="414">
        <v>1030</v>
      </c>
      <c r="C223" s="407">
        <v>10049</v>
      </c>
      <c r="D223" s="407">
        <v>14182</v>
      </c>
      <c r="E223" s="182"/>
      <c r="F223" t="s" s="406">
        <v>315</v>
      </c>
      <c r="G223" t="s" s="406">
        <v>316</v>
      </c>
      <c r="H223" s="182"/>
      <c r="I223" s="182"/>
      <c r="J223" s="182"/>
      <c r="K223" s="408"/>
      <c r="L223" s="182"/>
      <c r="M223" s="408"/>
      <c r="N223" s="409"/>
      <c r="O223" s="409"/>
      <c r="P223" s="409"/>
      <c r="Q223" s="409"/>
      <c r="R223" t="s" s="410">
        <v>1386</v>
      </c>
      <c r="S223" s="409"/>
      <c r="T223" t="s" s="411">
        <v>1385</v>
      </c>
      <c r="U223" s="405"/>
    </row>
    <row r="224" ht="15.95" customHeight="1">
      <c r="A224" s="413">
        <v>2018</v>
      </c>
      <c r="B224" t="s" s="414">
        <v>1030</v>
      </c>
      <c r="C224" s="407">
        <v>10016</v>
      </c>
      <c r="D224" s="407">
        <v>14423</v>
      </c>
      <c r="E224" s="182"/>
      <c r="F224" t="s" s="406">
        <v>163</v>
      </c>
      <c r="G224" t="s" s="406">
        <v>164</v>
      </c>
      <c r="H224" s="182"/>
      <c r="I224" s="182"/>
      <c r="J224" s="182"/>
      <c r="K224" s="408"/>
      <c r="L224" s="182"/>
      <c r="M224" s="408"/>
      <c r="N224" s="409"/>
      <c r="O224" s="409"/>
      <c r="P224" s="409"/>
      <c r="Q224" s="409"/>
      <c r="R224" t="s" s="410">
        <v>1387</v>
      </c>
      <c r="S224" s="409"/>
      <c r="T224" t="s" s="411">
        <v>1388</v>
      </c>
      <c r="U224" s="405"/>
    </row>
    <row r="225" ht="15.95" customHeight="1">
      <c r="A225" s="413">
        <v>2018</v>
      </c>
      <c r="B225" t="s" s="414">
        <v>1030</v>
      </c>
      <c r="C225" s="407">
        <v>10113</v>
      </c>
      <c r="D225" s="407">
        <v>16982</v>
      </c>
      <c r="E225" s="182"/>
      <c r="F225" t="s" s="406">
        <v>699</v>
      </c>
      <c r="G225" t="s" s="406">
        <v>700</v>
      </c>
      <c r="H225" s="182"/>
      <c r="I225" s="182"/>
      <c r="J225" s="182"/>
      <c r="K225" s="408"/>
      <c r="L225" s="182"/>
      <c r="M225" s="408"/>
      <c r="N225" s="409"/>
      <c r="O225" s="409"/>
      <c r="P225" s="409"/>
      <c r="Q225" s="409"/>
      <c r="R225" t="s" s="410">
        <v>1389</v>
      </c>
      <c r="S225" s="409"/>
      <c r="T225" t="s" s="411">
        <v>1028</v>
      </c>
      <c r="U225" s="405"/>
    </row>
    <row r="226" ht="15.95" customHeight="1">
      <c r="A226" s="413">
        <v>2018</v>
      </c>
      <c r="B226" t="s" s="414">
        <v>1030</v>
      </c>
      <c r="C226" s="407">
        <v>10105</v>
      </c>
      <c r="D226" s="407">
        <v>16970</v>
      </c>
      <c r="E226" s="389">
        <v>94327</v>
      </c>
      <c r="F226" t="s" s="406">
        <v>1140</v>
      </c>
      <c r="G226" t="s" s="406">
        <v>1390</v>
      </c>
      <c r="H226" s="182"/>
      <c r="I226" t="s" s="406">
        <v>1391</v>
      </c>
      <c r="J226" s="182"/>
      <c r="K226" s="408"/>
      <c r="L226" s="182"/>
      <c r="M226" t="s" s="406">
        <v>1392</v>
      </c>
      <c r="N226" s="409"/>
      <c r="O226" s="409"/>
      <c r="P226" s="409"/>
      <c r="Q226" s="409"/>
      <c r="R226" t="s" s="410">
        <v>1393</v>
      </c>
      <c r="S226" s="409"/>
      <c r="T226" t="s" s="411">
        <v>1028</v>
      </c>
      <c r="U226" s="405"/>
    </row>
    <row r="227" ht="15.95" customHeight="1">
      <c r="A227" s="413">
        <v>2018</v>
      </c>
      <c r="B227" t="s" s="414">
        <v>1030</v>
      </c>
      <c r="C227" s="407">
        <v>10010</v>
      </c>
      <c r="D227" s="407">
        <v>14287</v>
      </c>
      <c r="E227" s="182"/>
      <c r="F227" t="s" s="406">
        <v>116</v>
      </c>
      <c r="G227" t="s" s="406">
        <v>117</v>
      </c>
      <c r="H227" s="182"/>
      <c r="I227" s="182"/>
      <c r="J227" s="182"/>
      <c r="K227" s="408"/>
      <c r="L227" s="182"/>
      <c r="M227" s="408"/>
      <c r="N227" s="409"/>
      <c r="O227" s="409"/>
      <c r="P227" s="409"/>
      <c r="Q227" s="409"/>
      <c r="R227" t="s" s="410">
        <v>1394</v>
      </c>
      <c r="S227" s="409"/>
      <c r="T227" t="s" s="411">
        <v>1395</v>
      </c>
      <c r="U227" s="405"/>
    </row>
    <row r="228" ht="15.95" customHeight="1">
      <c r="A228" s="413">
        <v>2018</v>
      </c>
      <c r="B228" t="s" s="414">
        <v>1030</v>
      </c>
      <c r="C228" s="407">
        <v>10107</v>
      </c>
      <c r="D228" s="407">
        <v>16975</v>
      </c>
      <c r="E228" s="182"/>
      <c r="F228" t="s" s="406">
        <v>673</v>
      </c>
      <c r="G228" t="s" s="406">
        <v>674</v>
      </c>
      <c r="H228" s="182"/>
      <c r="I228" s="182"/>
      <c r="J228" s="182"/>
      <c r="K228" s="408"/>
      <c r="L228" s="182"/>
      <c r="M228" s="408"/>
      <c r="N228" s="409"/>
      <c r="O228" s="409"/>
      <c r="P228" s="409"/>
      <c r="Q228" s="409"/>
      <c r="R228" t="s" s="410">
        <v>1396</v>
      </c>
      <c r="S228" s="409"/>
      <c r="T228" t="s" s="411">
        <v>1395</v>
      </c>
      <c r="U228" s="405"/>
    </row>
    <row r="229" ht="15.95" customHeight="1">
      <c r="A229" s="413">
        <v>2019</v>
      </c>
      <c r="B229" t="s" s="414">
        <v>27</v>
      </c>
      <c r="C229" s="407">
        <v>10151</v>
      </c>
      <c r="D229" s="407">
        <v>10151</v>
      </c>
      <c r="E229" s="389">
        <v>84164</v>
      </c>
      <c r="F229" t="s" s="406">
        <v>762</v>
      </c>
      <c r="G229" t="s" s="406">
        <v>1397</v>
      </c>
      <c r="H229" s="182"/>
      <c r="I229" t="s" s="406">
        <v>1398</v>
      </c>
      <c r="J229" t="s" s="406">
        <v>1289</v>
      </c>
      <c r="K229" s="408"/>
      <c r="L229" s="182"/>
      <c r="M229" t="s" s="411">
        <v>1399</v>
      </c>
      <c r="N229" s="409">
        <v>43467</v>
      </c>
      <c r="O229" s="409"/>
      <c r="P229" s="409"/>
      <c r="Q229" s="409"/>
      <c r="R229" s="409"/>
      <c r="S229" s="409"/>
      <c r="T229" s="415"/>
      <c r="U229" s="405"/>
    </row>
    <row r="230" ht="15.95" customHeight="1">
      <c r="A230" s="413">
        <v>2019</v>
      </c>
      <c r="B230" t="s" s="414">
        <v>27</v>
      </c>
      <c r="C230" s="407">
        <v>10152</v>
      </c>
      <c r="D230" s="407">
        <v>10152</v>
      </c>
      <c r="E230" s="389">
        <v>82319</v>
      </c>
      <c r="F230" t="s" s="406">
        <v>252</v>
      </c>
      <c r="G230" t="s" s="406">
        <v>615</v>
      </c>
      <c r="H230" s="182"/>
      <c r="I230" t="s" s="406">
        <v>50</v>
      </c>
      <c r="J230" t="s" s="406">
        <v>369</v>
      </c>
      <c r="K230" s="408"/>
      <c r="L230" s="182"/>
      <c r="M230" t="s" s="411">
        <v>1400</v>
      </c>
      <c r="N230" s="409">
        <v>43501</v>
      </c>
      <c r="O230" s="409"/>
      <c r="P230" s="409"/>
      <c r="Q230" s="409"/>
      <c r="R230" s="409"/>
      <c r="S230" s="409"/>
      <c r="T230" s="415"/>
      <c r="U230" s="405"/>
    </row>
    <row r="231" ht="15.95" customHeight="1">
      <c r="A231" s="413">
        <v>2019</v>
      </c>
      <c r="B231" t="s" s="414">
        <v>27</v>
      </c>
      <c r="C231" s="407">
        <v>10153</v>
      </c>
      <c r="D231" s="407">
        <v>10153</v>
      </c>
      <c r="E231" s="389">
        <v>85235</v>
      </c>
      <c r="F231" t="s" s="406">
        <v>621</v>
      </c>
      <c r="G231" t="s" s="406">
        <v>622</v>
      </c>
      <c r="H231" s="182"/>
      <c r="I231" t="s" s="406">
        <v>50</v>
      </c>
      <c r="J231" t="s" s="406">
        <v>49</v>
      </c>
      <c r="K231" s="408"/>
      <c r="L231" s="182"/>
      <c r="M231" t="s" s="411">
        <v>71</v>
      </c>
      <c r="N231" s="409">
        <v>43647</v>
      </c>
      <c r="O231" s="409"/>
      <c r="P231" s="409"/>
      <c r="Q231" s="409"/>
      <c r="R231" s="409"/>
      <c r="S231" s="409"/>
      <c r="T231" s="415"/>
      <c r="U231" s="405"/>
    </row>
    <row r="232" ht="15.95" customHeight="1">
      <c r="A232" s="413">
        <v>2019</v>
      </c>
      <c r="B232" t="s" s="414">
        <v>27</v>
      </c>
      <c r="C232" s="407">
        <v>10154</v>
      </c>
      <c r="D232" s="407">
        <v>10154</v>
      </c>
      <c r="E232" s="389">
        <v>85235</v>
      </c>
      <c r="F232" t="s" s="406">
        <v>621</v>
      </c>
      <c r="G232" t="s" s="406">
        <v>626</v>
      </c>
      <c r="H232" s="182"/>
      <c r="I232" t="s" s="406">
        <v>50</v>
      </c>
      <c r="J232" t="s" s="406">
        <v>369</v>
      </c>
      <c r="K232" s="408"/>
      <c r="L232" s="182"/>
      <c r="M232" t="s" s="411">
        <v>141</v>
      </c>
      <c r="N232" s="409">
        <v>43647</v>
      </c>
      <c r="O232" s="409"/>
      <c r="P232" s="409"/>
      <c r="Q232" s="409"/>
      <c r="R232" s="409"/>
      <c r="S232" s="409"/>
      <c r="T232" s="415"/>
      <c r="U232" s="405"/>
    </row>
    <row r="233" ht="15.95" customHeight="1">
      <c r="A233" s="413">
        <v>2019</v>
      </c>
      <c r="B233" t="s" s="414">
        <v>27</v>
      </c>
      <c r="C233" s="407">
        <v>10155</v>
      </c>
      <c r="D233" s="407">
        <v>10155</v>
      </c>
      <c r="E233" s="389">
        <v>82256</v>
      </c>
      <c r="F233" t="s" s="406">
        <v>631</v>
      </c>
      <c r="G233" t="s" s="406">
        <v>632</v>
      </c>
      <c r="H233" s="182"/>
      <c r="I233" t="s" s="406">
        <v>50</v>
      </c>
      <c r="J233" t="s" s="406">
        <v>49</v>
      </c>
      <c r="K233" s="408"/>
      <c r="L233" s="182"/>
      <c r="M233" t="s" s="411">
        <v>559</v>
      </c>
      <c r="N233" s="409">
        <v>43647</v>
      </c>
      <c r="O233" s="409"/>
      <c r="P233" s="409"/>
      <c r="Q233" s="409"/>
      <c r="R233" s="409"/>
      <c r="S233" s="409"/>
      <c r="T233" s="415"/>
      <c r="U233" s="405"/>
    </row>
    <row r="234" ht="15.95" customHeight="1">
      <c r="A234" s="413">
        <v>2019</v>
      </c>
      <c r="B234" t="s" s="414">
        <v>27</v>
      </c>
      <c r="C234" s="407">
        <v>10156</v>
      </c>
      <c r="D234" s="407">
        <v>10156</v>
      </c>
      <c r="E234" s="389">
        <v>94315</v>
      </c>
      <c r="F234" t="s" s="406">
        <v>1401</v>
      </c>
      <c r="G234" t="s" s="406">
        <v>1402</v>
      </c>
      <c r="H234" s="182"/>
      <c r="I234" t="s" s="406">
        <v>1398</v>
      </c>
      <c r="J234" t="s" s="406">
        <v>90</v>
      </c>
      <c r="K234" s="408"/>
      <c r="L234" s="182"/>
      <c r="M234" t="s" s="411">
        <v>447</v>
      </c>
      <c r="N234" s="409">
        <v>43711</v>
      </c>
      <c r="O234" s="409"/>
      <c r="P234" s="409"/>
      <c r="Q234" s="409"/>
      <c r="R234" s="409"/>
      <c r="S234" s="409"/>
      <c r="T234" s="415"/>
      <c r="U234" s="405"/>
    </row>
    <row r="235" ht="15.95" customHeight="1">
      <c r="A235" s="413">
        <v>2019</v>
      </c>
      <c r="B235" t="s" s="414">
        <v>1068</v>
      </c>
      <c r="C235" s="407">
        <v>10120</v>
      </c>
      <c r="D235" t="s" s="411">
        <v>1403</v>
      </c>
      <c r="E235" t="s" s="406">
        <v>1404</v>
      </c>
      <c r="F235" t="s" s="406">
        <v>1405</v>
      </c>
      <c r="G235" t="s" s="406">
        <v>1406</v>
      </c>
      <c r="H235" t="s" s="406">
        <v>1407</v>
      </c>
      <c r="I235" t="s" s="406">
        <v>1408</v>
      </c>
      <c r="J235" t="s" s="406">
        <v>1353</v>
      </c>
      <c r="K235" t="s" s="411">
        <v>70</v>
      </c>
      <c r="L235" s="182"/>
      <c r="M235" t="s" s="411">
        <v>1409</v>
      </c>
      <c r="N235" s="409"/>
      <c r="O235" s="409"/>
      <c r="P235" s="409"/>
      <c r="Q235" s="409"/>
      <c r="R235" s="409"/>
      <c r="S235" s="409">
        <v>43585</v>
      </c>
      <c r="T235" s="415"/>
      <c r="U235" s="405"/>
    </row>
    <row r="236" ht="15.95" customHeight="1">
      <c r="A236" s="413">
        <v>2019</v>
      </c>
      <c r="B236" t="s" s="414">
        <v>1068</v>
      </c>
      <c r="C236" s="407">
        <v>10115</v>
      </c>
      <c r="D236" t="s" s="411">
        <v>1410</v>
      </c>
      <c r="E236" t="s" s="406">
        <v>1411</v>
      </c>
      <c r="F236" t="s" s="406">
        <v>1412</v>
      </c>
      <c r="G236" t="s" s="406">
        <v>1413</v>
      </c>
      <c r="H236" t="s" s="406">
        <v>1407</v>
      </c>
      <c r="I236" t="s" s="406">
        <v>1408</v>
      </c>
      <c r="J236" t="s" s="406">
        <v>1353</v>
      </c>
      <c r="K236" t="s" s="411">
        <v>70</v>
      </c>
      <c r="L236" s="182"/>
      <c r="M236" t="s" s="411">
        <v>1409</v>
      </c>
      <c r="N236" s="409"/>
      <c r="O236" s="409"/>
      <c r="P236" s="409"/>
      <c r="Q236" s="409"/>
      <c r="R236" s="409"/>
      <c r="S236" s="409">
        <v>43585</v>
      </c>
      <c r="T236" s="415"/>
      <c r="U236" s="405"/>
    </row>
    <row r="237" ht="15.95" customHeight="1">
      <c r="A237" s="413">
        <v>2019</v>
      </c>
      <c r="B237" t="s" s="414">
        <v>1068</v>
      </c>
      <c r="C237" s="407">
        <v>10067</v>
      </c>
      <c r="D237" t="s" s="411">
        <v>1414</v>
      </c>
      <c r="E237" t="s" s="406">
        <v>1415</v>
      </c>
      <c r="F237" t="s" s="406">
        <v>1346</v>
      </c>
      <c r="G237" t="s" s="406">
        <v>1416</v>
      </c>
      <c r="H237" s="389">
        <v>1</v>
      </c>
      <c r="I237" t="s" s="406">
        <v>1340</v>
      </c>
      <c r="J237" t="s" s="406">
        <v>1341</v>
      </c>
      <c r="K237" t="s" s="411">
        <v>52</v>
      </c>
      <c r="L237" s="182"/>
      <c r="M237" t="s" s="411">
        <v>1417</v>
      </c>
      <c r="N237" s="409"/>
      <c r="O237" s="409"/>
      <c r="P237" s="409"/>
      <c r="Q237" s="409"/>
      <c r="R237" s="409"/>
      <c r="S237" s="409">
        <v>43631</v>
      </c>
      <c r="T237" t="s" s="411">
        <v>404</v>
      </c>
      <c r="U237" s="405"/>
    </row>
    <row r="238" ht="15.95" customHeight="1">
      <c r="A238" s="413">
        <v>2019</v>
      </c>
      <c r="B238" t="s" s="414">
        <v>1068</v>
      </c>
      <c r="C238" s="407">
        <v>10059</v>
      </c>
      <c r="D238" t="s" s="411">
        <v>1418</v>
      </c>
      <c r="E238" t="s" s="406">
        <v>1419</v>
      </c>
      <c r="F238" t="s" s="406">
        <v>1420</v>
      </c>
      <c r="G238" t="s" s="406">
        <v>1421</v>
      </c>
      <c r="H238" t="s" s="406">
        <v>1422</v>
      </c>
      <c r="I238" t="s" s="406">
        <v>1348</v>
      </c>
      <c r="J238" t="s" s="406">
        <v>1341</v>
      </c>
      <c r="K238" t="s" s="411">
        <v>70</v>
      </c>
      <c r="L238" s="182"/>
      <c r="M238" s="408"/>
      <c r="N238" s="409"/>
      <c r="O238" s="409"/>
      <c r="P238" s="409"/>
      <c r="Q238" s="409"/>
      <c r="R238" s="409"/>
      <c r="S238" s="409">
        <v>43646</v>
      </c>
      <c r="T238" t="s" s="411">
        <v>404</v>
      </c>
      <c r="U238" s="405"/>
    </row>
    <row r="239" ht="15.95" customHeight="1">
      <c r="A239" s="413">
        <v>2019</v>
      </c>
      <c r="B239" t="s" s="414">
        <v>1068</v>
      </c>
      <c r="C239" s="407">
        <v>10030</v>
      </c>
      <c r="D239" t="s" s="411">
        <v>1423</v>
      </c>
      <c r="E239" t="s" s="406">
        <v>1424</v>
      </c>
      <c r="F239" t="s" s="406">
        <v>1425</v>
      </c>
      <c r="G239" t="s" s="406">
        <v>1426</v>
      </c>
      <c r="H239" t="s" s="406">
        <v>1358</v>
      </c>
      <c r="I239" t="s" s="406">
        <v>1359</v>
      </c>
      <c r="J239" t="s" s="406">
        <v>1360</v>
      </c>
      <c r="K239" t="s" s="411">
        <v>52</v>
      </c>
      <c r="L239" s="182"/>
      <c r="M239" t="s" s="411">
        <v>1427</v>
      </c>
      <c r="N239" s="409"/>
      <c r="O239" s="409"/>
      <c r="P239" s="409"/>
      <c r="Q239" s="409"/>
      <c r="R239" s="409"/>
      <c r="S239" t="s" s="433">
        <v>1428</v>
      </c>
      <c r="T239" t="s" s="411">
        <v>404</v>
      </c>
      <c r="U239" s="405"/>
    </row>
    <row r="240" ht="15.95" customHeight="1">
      <c r="A240" s="413">
        <v>2019</v>
      </c>
      <c r="B240" t="s" s="414">
        <v>1068</v>
      </c>
      <c r="C240" s="407">
        <v>10004</v>
      </c>
      <c r="D240" t="s" s="411">
        <v>1429</v>
      </c>
      <c r="E240" t="s" s="406">
        <v>1430</v>
      </c>
      <c r="F240" t="s" s="406">
        <v>1431</v>
      </c>
      <c r="G240" t="s" s="406">
        <v>1432</v>
      </c>
      <c r="H240" t="s" s="406">
        <v>1374</v>
      </c>
      <c r="I240" t="s" s="406">
        <v>1359</v>
      </c>
      <c r="J240" t="s" s="406">
        <v>1341</v>
      </c>
      <c r="K240" t="s" s="411">
        <v>52</v>
      </c>
      <c r="L240" s="182"/>
      <c r="M240" t="s" s="411">
        <v>1433</v>
      </c>
      <c r="N240" s="409"/>
      <c r="O240" s="409"/>
      <c r="P240" s="409"/>
      <c r="Q240" s="409"/>
      <c r="R240" s="409"/>
      <c r="S240" s="409">
        <v>43695</v>
      </c>
      <c r="T240" s="415"/>
      <c r="U240" s="405"/>
    </row>
    <row r="241" ht="15.95" customHeight="1">
      <c r="A241" s="413">
        <v>2019</v>
      </c>
      <c r="B241" t="s" s="414">
        <v>1068</v>
      </c>
      <c r="C241" s="407">
        <v>10097</v>
      </c>
      <c r="D241" t="s" s="411">
        <v>1434</v>
      </c>
      <c r="E241" t="s" s="406">
        <v>1435</v>
      </c>
      <c r="F241" t="s" s="406">
        <v>1346</v>
      </c>
      <c r="G241" t="s" s="406">
        <v>1436</v>
      </c>
      <c r="H241" t="s" s="406">
        <v>1374</v>
      </c>
      <c r="I241" t="s" s="406">
        <v>1340</v>
      </c>
      <c r="J241" t="s" s="406">
        <v>1341</v>
      </c>
      <c r="K241" t="s" s="411">
        <v>52</v>
      </c>
      <c r="L241" s="182"/>
      <c r="M241" t="s" s="411">
        <v>1437</v>
      </c>
      <c r="N241" s="409"/>
      <c r="O241" s="409"/>
      <c r="P241" s="409"/>
      <c r="Q241" s="409"/>
      <c r="R241" s="409"/>
      <c r="S241" s="409">
        <v>43715</v>
      </c>
      <c r="T241" t="s" s="411">
        <v>1438</v>
      </c>
      <c r="U241" s="405"/>
    </row>
    <row r="242" ht="15.95" customHeight="1">
      <c r="A242" s="413">
        <v>2019</v>
      </c>
      <c r="B242" t="s" s="414">
        <v>1068</v>
      </c>
      <c r="C242" s="407">
        <v>10061</v>
      </c>
      <c r="D242" t="s" s="411">
        <v>1439</v>
      </c>
      <c r="E242" t="s" s="406">
        <v>1440</v>
      </c>
      <c r="F242" t="s" s="406">
        <v>1441</v>
      </c>
      <c r="G242" t="s" s="406">
        <v>1442</v>
      </c>
      <c r="H242" t="s" s="406">
        <v>1374</v>
      </c>
      <c r="I242" t="s" s="406">
        <v>1340</v>
      </c>
      <c r="J242" t="s" s="406">
        <v>1341</v>
      </c>
      <c r="K242" t="s" s="411">
        <v>52</v>
      </c>
      <c r="L242" s="182"/>
      <c r="M242" t="s" s="411">
        <v>1443</v>
      </c>
      <c r="N242" s="409"/>
      <c r="O242" s="409"/>
      <c r="P242" s="409"/>
      <c r="Q242" s="409"/>
      <c r="R242" s="409"/>
      <c r="S242" s="409">
        <v>43738</v>
      </c>
      <c r="T242" t="s" s="411">
        <v>1444</v>
      </c>
      <c r="U242" s="405"/>
    </row>
    <row r="243" ht="15.95" customHeight="1">
      <c r="A243" s="413">
        <v>2019</v>
      </c>
      <c r="B243" t="s" s="414">
        <v>1068</v>
      </c>
      <c r="C243" s="407">
        <v>10020</v>
      </c>
      <c r="D243" t="s" s="411">
        <v>1445</v>
      </c>
      <c r="E243" t="s" s="406">
        <v>1446</v>
      </c>
      <c r="F243" t="s" s="406">
        <v>1447</v>
      </c>
      <c r="G243" t="s" s="406">
        <v>1448</v>
      </c>
      <c r="H243" t="s" s="406">
        <v>1374</v>
      </c>
      <c r="I243" t="s" s="406">
        <v>1359</v>
      </c>
      <c r="J243" t="s" s="406">
        <v>1341</v>
      </c>
      <c r="K243" t="s" s="411">
        <v>70</v>
      </c>
      <c r="L243" s="182"/>
      <c r="M243" t="s" s="411">
        <v>1449</v>
      </c>
      <c r="N243" s="409"/>
      <c r="O243" s="409"/>
      <c r="P243" s="409"/>
      <c r="Q243" s="409"/>
      <c r="R243" s="409"/>
      <c r="S243" s="409">
        <v>43747</v>
      </c>
      <c r="T243" t="s" s="411">
        <v>1450</v>
      </c>
      <c r="U243" s="405"/>
    </row>
    <row r="244" ht="15.95" customHeight="1">
      <c r="A244" s="413">
        <v>2019</v>
      </c>
      <c r="B244" t="s" s="414">
        <v>1068</v>
      </c>
      <c r="C244" s="407">
        <v>10086</v>
      </c>
      <c r="D244" t="s" s="411">
        <v>1451</v>
      </c>
      <c r="E244" t="s" s="406">
        <v>1452</v>
      </c>
      <c r="F244" t="s" s="406">
        <v>1346</v>
      </c>
      <c r="G244" t="s" s="406">
        <v>1453</v>
      </c>
      <c r="H244" t="s" s="406">
        <v>1374</v>
      </c>
      <c r="I244" t="s" s="406">
        <v>1340</v>
      </c>
      <c r="J244" t="s" s="406">
        <v>1341</v>
      </c>
      <c r="K244" t="s" s="411">
        <v>52</v>
      </c>
      <c r="L244" s="182"/>
      <c r="M244" t="s" s="411">
        <v>1454</v>
      </c>
      <c r="N244" s="409"/>
      <c r="O244" s="409"/>
      <c r="P244" s="409"/>
      <c r="Q244" s="409"/>
      <c r="R244" s="409"/>
      <c r="S244" s="409">
        <v>43769</v>
      </c>
      <c r="T244" s="415"/>
      <c r="U244" s="405"/>
    </row>
    <row r="245" ht="15.95" customHeight="1">
      <c r="A245" s="413">
        <v>2019</v>
      </c>
      <c r="B245" t="s" s="414">
        <v>1068</v>
      </c>
      <c r="C245" s="407">
        <v>10088</v>
      </c>
      <c r="D245" s="407">
        <v>16103</v>
      </c>
      <c r="E245" s="389">
        <v>80796</v>
      </c>
      <c r="F245" t="s" s="406">
        <v>107</v>
      </c>
      <c r="G245" t="s" s="406">
        <v>1455</v>
      </c>
      <c r="H245" s="389">
        <v>1</v>
      </c>
      <c r="I245" t="s" s="406">
        <v>166</v>
      </c>
      <c r="J245" t="s" s="406">
        <v>51</v>
      </c>
      <c r="K245" t="s" s="411">
        <v>52</v>
      </c>
      <c r="L245" s="182"/>
      <c r="M245" t="s" s="411">
        <v>210</v>
      </c>
      <c r="N245" s="409"/>
      <c r="O245" s="409"/>
      <c r="P245" s="409"/>
      <c r="Q245" s="409"/>
      <c r="R245" s="409"/>
      <c r="S245" s="409">
        <v>43830</v>
      </c>
      <c r="T245" t="s" s="411">
        <v>404</v>
      </c>
      <c r="U245" s="405"/>
    </row>
    <row r="246" ht="15.95" customHeight="1">
      <c r="A246" s="413">
        <v>2019</v>
      </c>
      <c r="B246" t="s" s="414">
        <v>1030</v>
      </c>
      <c r="C246" s="407">
        <v>10037</v>
      </c>
      <c r="D246" s="407">
        <v>16614</v>
      </c>
      <c r="E246" s="182"/>
      <c r="F246" t="s" s="406">
        <v>252</v>
      </c>
      <c r="G246" t="s" s="406">
        <v>714</v>
      </c>
      <c r="H246" s="182"/>
      <c r="I246" s="182"/>
      <c r="J246" s="182"/>
      <c r="K246" s="408"/>
      <c r="L246" s="182"/>
      <c r="M246" s="408"/>
      <c r="N246" s="409"/>
      <c r="O246" s="409"/>
      <c r="P246" s="409"/>
      <c r="Q246" s="409"/>
      <c r="R246" t="s" s="410">
        <v>1456</v>
      </c>
      <c r="S246" s="409"/>
      <c r="T246" t="s" s="411">
        <v>1028</v>
      </c>
      <c r="U246" s="405"/>
    </row>
    <row r="247" ht="15.95" customHeight="1">
      <c r="A247" s="413">
        <v>2019</v>
      </c>
      <c r="B247" t="s" s="414">
        <v>1030</v>
      </c>
      <c r="C247" s="407">
        <v>10092</v>
      </c>
      <c r="D247" s="407">
        <v>16646</v>
      </c>
      <c r="E247" s="182"/>
      <c r="F247" t="s" s="406">
        <v>480</v>
      </c>
      <c r="G247" t="s" s="406">
        <v>117</v>
      </c>
      <c r="H247" s="182"/>
      <c r="I247" s="182"/>
      <c r="J247" s="182"/>
      <c r="K247" s="408"/>
      <c r="L247" s="182"/>
      <c r="M247" s="408"/>
      <c r="N247" s="409"/>
      <c r="O247" s="409"/>
      <c r="P247" s="409"/>
      <c r="Q247" s="409"/>
      <c r="R247" t="s" s="410">
        <v>1457</v>
      </c>
      <c r="S247" s="409"/>
      <c r="T247" t="s" s="411">
        <v>1458</v>
      </c>
      <c r="U247" s="405"/>
    </row>
    <row r="248" ht="15.95" customHeight="1">
      <c r="A248" s="413">
        <v>2019</v>
      </c>
      <c r="B248" t="s" s="414">
        <v>1030</v>
      </c>
      <c r="C248" s="407">
        <v>10091</v>
      </c>
      <c r="D248" s="407">
        <v>16634</v>
      </c>
      <c r="E248" s="182"/>
      <c r="F248" t="s" s="406">
        <v>107</v>
      </c>
      <c r="G248" t="s" s="406">
        <v>1459</v>
      </c>
      <c r="H248" s="182"/>
      <c r="I248" s="182"/>
      <c r="J248" s="182"/>
      <c r="K248" s="408"/>
      <c r="L248" s="182"/>
      <c r="M248" s="408"/>
      <c r="N248" s="409"/>
      <c r="O248" s="409"/>
      <c r="P248" s="409"/>
      <c r="Q248" s="409"/>
      <c r="R248" t="s" s="410">
        <v>1460</v>
      </c>
      <c r="S248" s="409"/>
      <c r="T248" t="s" s="411">
        <v>1461</v>
      </c>
      <c r="U248" s="405"/>
    </row>
    <row r="249" ht="15.95" customHeight="1">
      <c r="A249" s="413">
        <v>2019</v>
      </c>
      <c r="B249" t="s" s="414">
        <v>1030</v>
      </c>
      <c r="C249" s="407">
        <v>10009</v>
      </c>
      <c r="D249" s="407">
        <v>14231</v>
      </c>
      <c r="E249" s="182"/>
      <c r="F249" t="s" s="406">
        <v>107</v>
      </c>
      <c r="G249" t="s" s="406">
        <v>1462</v>
      </c>
      <c r="H249" s="182"/>
      <c r="I249" s="182"/>
      <c r="J249" s="182"/>
      <c r="K249" s="408"/>
      <c r="L249" s="182"/>
      <c r="M249" s="408"/>
      <c r="N249" s="409"/>
      <c r="O249" s="409"/>
      <c r="P249" s="409"/>
      <c r="Q249" s="409"/>
      <c r="R249" t="s" s="410">
        <v>1463</v>
      </c>
      <c r="S249" s="409"/>
      <c r="T249" t="s" s="411">
        <v>1464</v>
      </c>
      <c r="U249" s="405"/>
    </row>
    <row r="250" ht="15.95" customHeight="1">
      <c r="A250" s="413">
        <v>2019</v>
      </c>
      <c r="B250" t="s" s="414">
        <v>1030</v>
      </c>
      <c r="C250" s="407">
        <v>10063</v>
      </c>
      <c r="D250" s="407">
        <v>13850</v>
      </c>
      <c r="E250" s="182"/>
      <c r="F250" t="s" s="406">
        <v>107</v>
      </c>
      <c r="G250" t="s" s="406">
        <v>1465</v>
      </c>
      <c r="H250" s="182"/>
      <c r="I250" s="182"/>
      <c r="J250" s="182"/>
      <c r="K250" s="408"/>
      <c r="L250" s="182"/>
      <c r="M250" s="408"/>
      <c r="N250" s="409"/>
      <c r="O250" s="409"/>
      <c r="P250" s="409"/>
      <c r="Q250" s="409"/>
      <c r="R250" s="409">
        <v>43635</v>
      </c>
      <c r="S250" s="409"/>
      <c r="T250" t="s" s="411">
        <v>1466</v>
      </c>
      <c r="U250" s="405"/>
    </row>
    <row r="251" ht="15.95" customHeight="1">
      <c r="A251" s="413">
        <v>2019</v>
      </c>
      <c r="B251" t="s" s="414">
        <v>1030</v>
      </c>
      <c r="C251" s="407">
        <v>10030</v>
      </c>
      <c r="D251" s="407">
        <v>15510</v>
      </c>
      <c r="E251" s="182"/>
      <c r="F251" t="s" s="406">
        <v>1467</v>
      </c>
      <c r="G251" t="s" s="406">
        <v>1468</v>
      </c>
      <c r="H251" s="182"/>
      <c r="I251" s="182"/>
      <c r="J251" s="182"/>
      <c r="K251" s="408"/>
      <c r="L251" s="182"/>
      <c r="M251" s="408"/>
      <c r="N251" s="409"/>
      <c r="O251" s="409"/>
      <c r="P251" s="409"/>
      <c r="Q251" s="409"/>
      <c r="R251" t="s" s="410">
        <v>1469</v>
      </c>
      <c r="S251" s="409"/>
      <c r="T251" t="s" s="411">
        <v>1470</v>
      </c>
      <c r="U251" s="405"/>
    </row>
    <row r="252" ht="15.95" customHeight="1">
      <c r="A252" s="413">
        <v>2019</v>
      </c>
      <c r="B252" t="s" s="414">
        <v>1030</v>
      </c>
      <c r="C252" s="407">
        <v>10018</v>
      </c>
      <c r="D252" s="407">
        <v>14435</v>
      </c>
      <c r="E252" s="182"/>
      <c r="F252" t="s" s="406">
        <v>1471</v>
      </c>
      <c r="G252" t="s" s="406">
        <v>1472</v>
      </c>
      <c r="H252" s="182"/>
      <c r="I252" s="182"/>
      <c r="J252" s="182"/>
      <c r="K252" s="408"/>
      <c r="L252" s="182"/>
      <c r="M252" s="408"/>
      <c r="N252" s="409"/>
      <c r="O252" s="409"/>
      <c r="P252" s="409"/>
      <c r="Q252" s="409"/>
      <c r="R252" t="s" s="410">
        <v>1473</v>
      </c>
      <c r="S252" s="409"/>
      <c r="T252" t="s" s="411">
        <v>1474</v>
      </c>
      <c r="U252" s="405"/>
    </row>
    <row r="253" ht="15.95" customHeight="1">
      <c r="A253" s="413">
        <v>2019</v>
      </c>
      <c r="B253" t="s" s="414">
        <v>1030</v>
      </c>
      <c r="C253" s="407">
        <v>10022</v>
      </c>
      <c r="D253" s="407">
        <v>14456</v>
      </c>
      <c r="E253" s="182"/>
      <c r="F253" t="s" s="406">
        <v>191</v>
      </c>
      <c r="G253" t="s" s="406">
        <v>192</v>
      </c>
      <c r="H253" s="182"/>
      <c r="I253" s="182"/>
      <c r="J253" s="182"/>
      <c r="K253" s="408"/>
      <c r="L253" s="182"/>
      <c r="M253" s="408"/>
      <c r="N253" s="409"/>
      <c r="O253" s="409"/>
      <c r="P253" s="409"/>
      <c r="Q253" s="409"/>
      <c r="R253" t="s" s="410">
        <v>1475</v>
      </c>
      <c r="S253" s="409"/>
      <c r="T253" t="s" s="411">
        <v>1476</v>
      </c>
      <c r="U253" s="405"/>
    </row>
    <row r="254" ht="15.95" customHeight="1">
      <c r="A254" s="413">
        <v>2019</v>
      </c>
      <c r="B254" t="s" s="414">
        <v>1030</v>
      </c>
      <c r="C254" s="407">
        <v>10026</v>
      </c>
      <c r="D254" s="407">
        <v>14480</v>
      </c>
      <c r="E254" s="182"/>
      <c r="F254" t="s" s="406">
        <v>1477</v>
      </c>
      <c r="G254" t="s" s="406">
        <v>1478</v>
      </c>
      <c r="H254" s="182"/>
      <c r="I254" s="182"/>
      <c r="J254" s="182"/>
      <c r="K254" s="408"/>
      <c r="L254" s="182"/>
      <c r="M254" s="408"/>
      <c r="N254" s="409"/>
      <c r="O254" s="409"/>
      <c r="P254" s="409"/>
      <c r="Q254" s="409"/>
      <c r="R254" t="s" s="410">
        <v>1479</v>
      </c>
      <c r="S254" s="409"/>
      <c r="T254" t="s" s="411">
        <v>1476</v>
      </c>
      <c r="U254" s="405"/>
    </row>
    <row r="255" ht="15.95" customHeight="1">
      <c r="A255" s="413">
        <v>2019</v>
      </c>
      <c r="B255" t="s" s="414">
        <v>1030</v>
      </c>
      <c r="C255" s="407">
        <v>10133</v>
      </c>
      <c r="D255" s="407">
        <v>15909</v>
      </c>
      <c r="E255" s="389">
        <v>80339</v>
      </c>
      <c r="F255" t="s" s="406">
        <v>107</v>
      </c>
      <c r="G255" t="s" s="406">
        <v>551</v>
      </c>
      <c r="H255" s="182"/>
      <c r="I255" s="182"/>
      <c r="J255" s="182"/>
      <c r="K255" s="408"/>
      <c r="L255" s="182"/>
      <c r="M255" s="408"/>
      <c r="N255" s="409"/>
      <c r="O255" s="409"/>
      <c r="P255" s="409"/>
      <c r="Q255" s="409"/>
      <c r="R255" t="s" s="410">
        <v>1480</v>
      </c>
      <c r="S255" s="409"/>
      <c r="T255" t="s" s="411">
        <v>1481</v>
      </c>
      <c r="U255" s="405"/>
    </row>
    <row r="256" ht="15.95" customHeight="1">
      <c r="A256" s="413">
        <v>2019</v>
      </c>
      <c r="B256" t="s" s="414">
        <v>1030</v>
      </c>
      <c r="C256" s="407">
        <v>10038</v>
      </c>
      <c r="D256" s="407">
        <v>16640</v>
      </c>
      <c r="E256" s="182"/>
      <c r="F256" t="s" s="406">
        <v>107</v>
      </c>
      <c r="G256" t="s" s="406">
        <v>262</v>
      </c>
      <c r="H256" s="182"/>
      <c r="I256" s="182"/>
      <c r="J256" s="182"/>
      <c r="K256" s="408"/>
      <c r="L256" s="182"/>
      <c r="M256" s="408"/>
      <c r="N256" s="409"/>
      <c r="O256" s="409"/>
      <c r="P256" s="409"/>
      <c r="Q256" s="409"/>
      <c r="R256" t="s" s="410">
        <v>1482</v>
      </c>
      <c r="S256" s="409"/>
      <c r="T256" t="s" s="411">
        <v>1483</v>
      </c>
      <c r="U256" s="405"/>
    </row>
    <row r="257" ht="15.95" customHeight="1">
      <c r="A257" s="413">
        <v>2020</v>
      </c>
      <c r="B257" t="s" s="414">
        <v>27</v>
      </c>
      <c r="C257" s="407">
        <v>10158</v>
      </c>
      <c r="D257" s="407">
        <v>10158</v>
      </c>
      <c r="E257" s="389">
        <v>80538</v>
      </c>
      <c r="F257" t="s" s="406">
        <v>107</v>
      </c>
      <c r="G257" t="s" s="406">
        <v>638</v>
      </c>
      <c r="H257" s="182"/>
      <c r="I257" t="s" s="406">
        <v>1484</v>
      </c>
      <c r="J257" s="182"/>
      <c r="K257" s="408"/>
      <c r="L257" s="182"/>
      <c r="M257" t="s" s="411">
        <v>71</v>
      </c>
      <c r="N257" s="409">
        <v>43860</v>
      </c>
      <c r="O257" s="409"/>
      <c r="P257" s="409"/>
      <c r="Q257" s="409"/>
      <c r="R257" s="409"/>
      <c r="S257" s="409"/>
      <c r="T257" s="415"/>
      <c r="U257" s="405"/>
    </row>
    <row r="258" ht="15.95" customHeight="1">
      <c r="A258" s="413">
        <v>2020</v>
      </c>
      <c r="B258" t="s" s="414">
        <v>27</v>
      </c>
      <c r="C258" s="407">
        <v>10161</v>
      </c>
      <c r="D258" s="407">
        <v>10161</v>
      </c>
      <c r="E258" s="389">
        <v>81379</v>
      </c>
      <c r="F258" t="s" s="406">
        <v>107</v>
      </c>
      <c r="G258" t="s" s="406">
        <v>1485</v>
      </c>
      <c r="H258" s="182"/>
      <c r="I258" t="s" s="406">
        <v>50</v>
      </c>
      <c r="J258" s="182"/>
      <c r="K258" s="408"/>
      <c r="L258" s="182"/>
      <c r="M258" t="s" s="411">
        <v>1486</v>
      </c>
      <c r="N258" s="409">
        <v>43872</v>
      </c>
      <c r="O258" s="409"/>
      <c r="P258" s="409"/>
      <c r="Q258" s="409"/>
      <c r="R258" s="409"/>
      <c r="S258" s="409"/>
      <c r="T258" s="415"/>
      <c r="U258" s="405"/>
    </row>
    <row r="259" ht="15.95" customHeight="1">
      <c r="A259" s="413">
        <v>2020</v>
      </c>
      <c r="B259" t="s" s="414">
        <v>27</v>
      </c>
      <c r="C259" s="407">
        <v>10162</v>
      </c>
      <c r="D259" s="407">
        <v>10162</v>
      </c>
      <c r="E259" s="389">
        <v>80333</v>
      </c>
      <c r="F259" t="s" s="406">
        <v>107</v>
      </c>
      <c r="G259" t="s" s="406">
        <v>655</v>
      </c>
      <c r="H259" s="182"/>
      <c r="I259" t="s" s="406">
        <v>50</v>
      </c>
      <c r="J259" s="182"/>
      <c r="K259" s="408"/>
      <c r="L259" s="182"/>
      <c r="M259" t="s" s="411">
        <v>559</v>
      </c>
      <c r="N259" s="409">
        <v>43893</v>
      </c>
      <c r="O259" s="409"/>
      <c r="P259" s="409"/>
      <c r="Q259" s="409"/>
      <c r="R259" s="409"/>
      <c r="S259" s="409"/>
      <c r="T259" s="415"/>
      <c r="U259" s="405"/>
    </row>
    <row r="260" ht="15.95" customHeight="1">
      <c r="A260" s="413">
        <v>2020</v>
      </c>
      <c r="B260" t="s" s="414">
        <v>27</v>
      </c>
      <c r="C260" s="407">
        <v>10160</v>
      </c>
      <c r="D260" s="407">
        <v>10160</v>
      </c>
      <c r="E260" s="389">
        <v>80799</v>
      </c>
      <c r="F260" t="s" s="406">
        <v>107</v>
      </c>
      <c r="G260" t="s" s="406">
        <v>645</v>
      </c>
      <c r="H260" s="182"/>
      <c r="I260" t="s" s="406">
        <v>50</v>
      </c>
      <c r="J260" s="182"/>
      <c r="K260" s="408"/>
      <c r="L260" s="182"/>
      <c r="M260" t="s" s="411">
        <v>584</v>
      </c>
      <c r="N260" s="409">
        <v>43997</v>
      </c>
      <c r="O260" s="409"/>
      <c r="P260" s="409"/>
      <c r="Q260" s="409"/>
      <c r="R260" s="409"/>
      <c r="S260" s="409"/>
      <c r="T260" s="415"/>
      <c r="U260" s="405"/>
    </row>
    <row r="261" ht="15.95" customHeight="1">
      <c r="A261" s="413">
        <v>2020</v>
      </c>
      <c r="B261" t="s" s="414">
        <v>27</v>
      </c>
      <c r="C261" s="407">
        <v>10163</v>
      </c>
      <c r="D261" s="407">
        <v>10163</v>
      </c>
      <c r="E261" s="389">
        <v>80801</v>
      </c>
      <c r="F261" t="s" s="406">
        <v>107</v>
      </c>
      <c r="G261" t="s" s="406">
        <v>659</v>
      </c>
      <c r="H261" s="182"/>
      <c r="I261" t="s" s="406">
        <v>166</v>
      </c>
      <c r="J261" s="182"/>
      <c r="K261" s="408"/>
      <c r="L261" s="182"/>
      <c r="M261" t="s" s="411">
        <v>661</v>
      </c>
      <c r="N261" s="409">
        <v>44014</v>
      </c>
      <c r="O261" s="409"/>
      <c r="P261" s="409"/>
      <c r="Q261" s="409"/>
      <c r="R261" s="409"/>
      <c r="S261" s="409"/>
      <c r="T261" s="415"/>
      <c r="U261" s="405"/>
    </row>
    <row r="262" ht="15.95" customHeight="1">
      <c r="A262" s="413">
        <v>2020</v>
      </c>
      <c r="B262" t="s" s="414">
        <v>27</v>
      </c>
      <c r="C262" s="407">
        <v>10175</v>
      </c>
      <c r="D262" s="407">
        <v>10175</v>
      </c>
      <c r="E262" s="389">
        <v>85748</v>
      </c>
      <c r="F262" t="s" s="406">
        <v>716</v>
      </c>
      <c r="G262" t="s" s="406">
        <v>717</v>
      </c>
      <c r="H262" s="182"/>
      <c r="I262" t="s" s="406">
        <v>166</v>
      </c>
      <c r="J262" s="182"/>
      <c r="K262" s="408"/>
      <c r="L262" s="182"/>
      <c r="M262" t="s" s="411">
        <v>719</v>
      </c>
      <c r="N262" s="409">
        <v>44082</v>
      </c>
      <c r="O262" s="409"/>
      <c r="P262" s="409"/>
      <c r="Q262" s="409"/>
      <c r="R262" s="409"/>
      <c r="S262" s="409"/>
      <c r="T262" s="415"/>
      <c r="U262" s="405"/>
    </row>
    <row r="263" ht="15.95" customHeight="1">
      <c r="A263" s="413">
        <v>2020</v>
      </c>
      <c r="B263" t="s" s="414">
        <v>27</v>
      </c>
      <c r="C263" s="407">
        <v>10176</v>
      </c>
      <c r="D263" s="407">
        <v>10176</v>
      </c>
      <c r="E263" s="389">
        <v>80939</v>
      </c>
      <c r="F263" t="s" s="406">
        <v>107</v>
      </c>
      <c r="G263" t="s" s="406">
        <v>724</v>
      </c>
      <c r="H263" s="182"/>
      <c r="I263" t="s" s="406">
        <v>166</v>
      </c>
      <c r="J263" s="182"/>
      <c r="K263" s="408"/>
      <c r="L263" s="182"/>
      <c r="M263" t="s" s="411">
        <v>640</v>
      </c>
      <c r="N263" s="409">
        <v>44165</v>
      </c>
      <c r="O263" s="409"/>
      <c r="P263" s="409"/>
      <c r="Q263" s="409"/>
      <c r="R263" s="409"/>
      <c r="S263" s="409"/>
      <c r="T263" s="415"/>
      <c r="U263" s="405"/>
    </row>
    <row r="264" ht="15.95" customHeight="1">
      <c r="A264" s="413">
        <v>2020</v>
      </c>
      <c r="B264" t="s" s="414">
        <v>27</v>
      </c>
      <c r="C264" s="407">
        <v>10173</v>
      </c>
      <c r="D264" s="407">
        <v>10173</v>
      </c>
      <c r="E264" s="389">
        <v>80331</v>
      </c>
      <c r="F264" t="s" s="406">
        <v>107</v>
      </c>
      <c r="G264" t="s" s="406">
        <v>705</v>
      </c>
      <c r="H264" s="182"/>
      <c r="I264" t="s" s="406">
        <v>50</v>
      </c>
      <c r="J264" s="182"/>
      <c r="K264" s="408"/>
      <c r="L264" s="182"/>
      <c r="M264" t="s" s="411">
        <v>559</v>
      </c>
      <c r="N264" s="409">
        <v>44166</v>
      </c>
      <c r="O264" s="409"/>
      <c r="P264" s="409"/>
      <c r="Q264" s="409"/>
      <c r="R264" s="409"/>
      <c r="S264" s="409"/>
      <c r="T264" s="415"/>
      <c r="U264" s="405"/>
    </row>
    <row r="265" ht="15.95" customHeight="1">
      <c r="A265" s="413">
        <v>2020</v>
      </c>
      <c r="B265" t="s" s="414">
        <v>27</v>
      </c>
      <c r="C265" s="407">
        <v>10177</v>
      </c>
      <c r="D265" s="407">
        <v>10177</v>
      </c>
      <c r="E265" s="389">
        <v>80333</v>
      </c>
      <c r="F265" t="s" s="406">
        <v>107</v>
      </c>
      <c r="G265" t="s" s="406">
        <v>730</v>
      </c>
      <c r="H265" s="182"/>
      <c r="I265" t="s" s="406">
        <v>50</v>
      </c>
      <c r="J265" s="182"/>
      <c r="K265" s="408"/>
      <c r="L265" s="182"/>
      <c r="M265" t="s" s="411">
        <v>584</v>
      </c>
      <c r="N265" s="409">
        <v>44182</v>
      </c>
      <c r="O265" s="409"/>
      <c r="P265" s="409"/>
      <c r="Q265" s="409"/>
      <c r="R265" s="409"/>
      <c r="S265" s="409"/>
      <c r="T265" s="415"/>
      <c r="U265" s="405"/>
    </row>
    <row r="266" ht="15.95" customHeight="1">
      <c r="A266" s="413">
        <v>2020</v>
      </c>
      <c r="B266" t="s" s="414">
        <v>1068</v>
      </c>
      <c r="C266" s="407">
        <v>10105</v>
      </c>
      <c r="D266" s="407">
        <v>16970</v>
      </c>
      <c r="E266" s="389">
        <v>94327</v>
      </c>
      <c r="F266" t="s" s="406">
        <v>1140</v>
      </c>
      <c r="G266" t="s" s="406">
        <v>1390</v>
      </c>
      <c r="H266" t="s" s="406">
        <v>1487</v>
      </c>
      <c r="I266" t="s" s="406">
        <v>1391</v>
      </c>
      <c r="J266" t="s" s="406">
        <v>1488</v>
      </c>
      <c r="K266" t="s" s="411">
        <v>70</v>
      </c>
      <c r="L266" s="182"/>
      <c r="M266" t="s" s="411">
        <v>1392</v>
      </c>
      <c r="N266" s="409"/>
      <c r="O266" s="409"/>
      <c r="P266" s="409"/>
      <c r="Q266" s="409"/>
      <c r="R266" s="409"/>
      <c r="S266" s="409">
        <v>43855</v>
      </c>
      <c r="T266" s="415"/>
      <c r="U266" s="405"/>
    </row>
    <row r="267" ht="15.95" customHeight="1">
      <c r="A267" s="413">
        <v>2020</v>
      </c>
      <c r="B267" t="s" s="414">
        <v>1068</v>
      </c>
      <c r="C267" s="407">
        <v>10027</v>
      </c>
      <c r="D267" s="407">
        <v>15505</v>
      </c>
      <c r="E267" s="389">
        <v>81369</v>
      </c>
      <c r="F267" t="s" s="406">
        <v>107</v>
      </c>
      <c r="G267" t="s" s="406">
        <v>1489</v>
      </c>
      <c r="H267" t="s" s="406">
        <v>894</v>
      </c>
      <c r="I267" t="s" s="406">
        <v>1490</v>
      </c>
      <c r="J267" t="s" s="406">
        <v>884</v>
      </c>
      <c r="K267" t="s" s="411">
        <v>52</v>
      </c>
      <c r="L267" s="182"/>
      <c r="M267" t="s" s="411">
        <v>1491</v>
      </c>
      <c r="N267" s="409"/>
      <c r="O267" s="409"/>
      <c r="P267" s="409"/>
      <c r="Q267" s="409"/>
      <c r="R267" s="409"/>
      <c r="S267" s="409">
        <v>43865</v>
      </c>
      <c r="T267" s="415"/>
      <c r="U267" s="405"/>
    </row>
    <row r="268" ht="15.95" customHeight="1">
      <c r="A268" s="413">
        <v>2020</v>
      </c>
      <c r="B268" t="s" s="414">
        <v>1068</v>
      </c>
      <c r="C268" s="407">
        <v>10156</v>
      </c>
      <c r="D268" s="407">
        <v>10156</v>
      </c>
      <c r="E268" s="389">
        <v>94315</v>
      </c>
      <c r="F268" t="s" s="406">
        <v>1401</v>
      </c>
      <c r="G268" t="s" s="406">
        <v>1402</v>
      </c>
      <c r="H268" t="s" s="406">
        <v>1487</v>
      </c>
      <c r="I268" t="s" s="406">
        <v>1391</v>
      </c>
      <c r="J268" t="s" s="406">
        <v>884</v>
      </c>
      <c r="K268" t="s" s="411">
        <v>70</v>
      </c>
      <c r="L268" s="182"/>
      <c r="M268" t="s" s="411">
        <v>1492</v>
      </c>
      <c r="N268" s="409"/>
      <c r="O268" s="409"/>
      <c r="P268" s="409"/>
      <c r="Q268" s="409"/>
      <c r="R268" s="409"/>
      <c r="S268" s="409">
        <v>43907</v>
      </c>
      <c r="T268" s="415"/>
      <c r="U268" s="405"/>
    </row>
    <row r="269" ht="15.95" customHeight="1">
      <c r="A269" s="413">
        <v>2020</v>
      </c>
      <c r="B269" t="s" s="414">
        <v>1068</v>
      </c>
      <c r="C269" s="407">
        <v>10031</v>
      </c>
      <c r="D269" s="407">
        <v>15517</v>
      </c>
      <c r="E269" s="389">
        <v>82362</v>
      </c>
      <c r="F269" t="s" s="406">
        <v>116</v>
      </c>
      <c r="G269" t="s" s="406">
        <v>1275</v>
      </c>
      <c r="H269" t="s" s="406">
        <v>1493</v>
      </c>
      <c r="I269" t="s" s="406">
        <v>1490</v>
      </c>
      <c r="J269" t="s" s="406">
        <v>884</v>
      </c>
      <c r="K269" t="s" s="411">
        <v>52</v>
      </c>
      <c r="L269" s="182"/>
      <c r="M269" t="s" s="411">
        <v>1494</v>
      </c>
      <c r="N269" s="409"/>
      <c r="O269" s="409"/>
      <c r="P269" s="409"/>
      <c r="Q269" s="409"/>
      <c r="R269" s="409"/>
      <c r="S269" s="409">
        <v>43951</v>
      </c>
      <c r="T269" s="415"/>
      <c r="U269" s="405"/>
    </row>
    <row r="270" ht="15.95" customHeight="1">
      <c r="A270" s="413">
        <v>2020</v>
      </c>
      <c r="B270" t="s" s="414">
        <v>1068</v>
      </c>
      <c r="C270" s="407">
        <v>10040</v>
      </c>
      <c r="D270" s="407">
        <v>16962</v>
      </c>
      <c r="E270" s="389">
        <v>80331</v>
      </c>
      <c r="F270" t="s" s="406">
        <v>107</v>
      </c>
      <c r="G270" t="s" s="406">
        <v>1495</v>
      </c>
      <c r="H270" t="s" s="406">
        <v>1496</v>
      </c>
      <c r="I270" t="s" s="406">
        <v>1497</v>
      </c>
      <c r="J270" t="s" s="406">
        <v>884</v>
      </c>
      <c r="K270" t="s" s="411">
        <v>70</v>
      </c>
      <c r="L270" s="182"/>
      <c r="M270" t="s" s="411">
        <v>1492</v>
      </c>
      <c r="N270" s="409"/>
      <c r="O270" s="409"/>
      <c r="P270" s="409"/>
      <c r="Q270" s="409"/>
      <c r="R270" s="409"/>
      <c r="S270" s="409">
        <v>43995</v>
      </c>
      <c r="T270" s="415"/>
      <c r="U270" s="405"/>
    </row>
    <row r="271" ht="15.95" customHeight="1">
      <c r="A271" s="413">
        <v>2020</v>
      </c>
      <c r="B271" t="s" s="414">
        <v>1068</v>
      </c>
      <c r="C271" s="407">
        <v>10114</v>
      </c>
      <c r="D271" s="407">
        <v>16983</v>
      </c>
      <c r="E271" s="389">
        <v>94447</v>
      </c>
      <c r="F271" t="s" s="406">
        <v>699</v>
      </c>
      <c r="G271" t="s" s="406">
        <v>1498</v>
      </c>
      <c r="H271" t="s" s="406">
        <v>1487</v>
      </c>
      <c r="I271" t="s" s="406">
        <v>1391</v>
      </c>
      <c r="J271" t="s" s="406">
        <v>1488</v>
      </c>
      <c r="K271" t="s" s="411">
        <v>70</v>
      </c>
      <c r="L271" s="182"/>
      <c r="M271" t="s" s="411">
        <v>1392</v>
      </c>
      <c r="N271" s="409"/>
      <c r="O271" s="409"/>
      <c r="P271" s="409"/>
      <c r="Q271" s="409"/>
      <c r="R271" s="409"/>
      <c r="S271" s="409">
        <v>44003</v>
      </c>
      <c r="T271" s="415"/>
      <c r="U271" s="405"/>
    </row>
    <row r="272" ht="15.95" customHeight="1">
      <c r="A272" s="413">
        <v>2020</v>
      </c>
      <c r="B272" t="s" s="414">
        <v>1068</v>
      </c>
      <c r="C272" s="407">
        <v>10081</v>
      </c>
      <c r="D272" s="407">
        <v>14458</v>
      </c>
      <c r="E272" s="389">
        <v>80801</v>
      </c>
      <c r="F272" t="s" s="406">
        <v>107</v>
      </c>
      <c r="G272" t="s" s="406">
        <v>1499</v>
      </c>
      <c r="H272" t="s" s="406">
        <v>894</v>
      </c>
      <c r="I272" t="s" s="406">
        <v>895</v>
      </c>
      <c r="J272" t="s" s="406">
        <v>884</v>
      </c>
      <c r="K272" t="s" s="411">
        <v>52</v>
      </c>
      <c r="L272" s="182"/>
      <c r="M272" t="s" s="411">
        <v>222</v>
      </c>
      <c r="N272" s="409"/>
      <c r="O272" s="409"/>
      <c r="P272" s="409"/>
      <c r="Q272" s="409"/>
      <c r="R272" s="409"/>
      <c r="S272" s="409">
        <v>44012</v>
      </c>
      <c r="T272" s="415"/>
      <c r="U272" s="405"/>
    </row>
    <row r="273" ht="15.95" customHeight="1">
      <c r="A273" s="413">
        <v>2020</v>
      </c>
      <c r="B273" t="s" s="414">
        <v>1068</v>
      </c>
      <c r="C273" s="407">
        <v>10144</v>
      </c>
      <c r="D273" s="407">
        <v>10144</v>
      </c>
      <c r="E273" s="389">
        <v>81249</v>
      </c>
      <c r="F273" t="s" s="406">
        <v>107</v>
      </c>
      <c r="G273" t="s" s="406">
        <v>1500</v>
      </c>
      <c r="H273" t="s" s="406">
        <v>894</v>
      </c>
      <c r="I273" t="s" s="406">
        <v>895</v>
      </c>
      <c r="J273" t="s" s="406">
        <v>884</v>
      </c>
      <c r="K273" t="s" s="411">
        <v>52</v>
      </c>
      <c r="L273" s="182"/>
      <c r="M273" t="s" s="411">
        <v>1501</v>
      </c>
      <c r="N273" s="409"/>
      <c r="O273" s="409"/>
      <c r="P273" s="409"/>
      <c r="Q273" s="409"/>
      <c r="R273" s="409"/>
      <c r="S273" s="409">
        <v>44012</v>
      </c>
      <c r="T273" t="s" s="411">
        <v>1502</v>
      </c>
      <c r="U273" s="405"/>
    </row>
    <row r="274" ht="15.95" customHeight="1">
      <c r="A274" s="413">
        <v>2020</v>
      </c>
      <c r="B274" t="s" s="414">
        <v>1068</v>
      </c>
      <c r="C274" s="407">
        <v>10015</v>
      </c>
      <c r="D274" s="407">
        <v>14391</v>
      </c>
      <c r="E274" s="389">
        <v>80339</v>
      </c>
      <c r="F274" t="s" s="406">
        <v>107</v>
      </c>
      <c r="G274" t="s" s="406">
        <v>1503</v>
      </c>
      <c r="H274" t="s" s="406">
        <v>894</v>
      </c>
      <c r="I274" t="s" s="406">
        <v>895</v>
      </c>
      <c r="J274" t="s" s="406">
        <v>884</v>
      </c>
      <c r="K274" t="s" s="411">
        <v>52</v>
      </c>
      <c r="L274" s="182"/>
      <c r="M274" t="s" s="411">
        <v>390</v>
      </c>
      <c r="N274" s="409"/>
      <c r="O274" s="409"/>
      <c r="P274" s="409"/>
      <c r="Q274" s="409"/>
      <c r="R274" s="409"/>
      <c r="S274" s="409">
        <v>44026</v>
      </c>
      <c r="T274" t="s" s="411">
        <v>1504</v>
      </c>
      <c r="U274" s="405"/>
    </row>
    <row r="275" ht="15.95" customHeight="1">
      <c r="A275" s="413">
        <v>2020</v>
      </c>
      <c r="B275" t="s" s="414">
        <v>1068</v>
      </c>
      <c r="C275" s="407">
        <v>10147</v>
      </c>
      <c r="D275" s="407">
        <v>10147</v>
      </c>
      <c r="E275" s="389">
        <v>86926</v>
      </c>
      <c r="F275" t="s" s="406">
        <v>597</v>
      </c>
      <c r="G275" t="s" s="406">
        <v>598</v>
      </c>
      <c r="H275" t="s" s="406">
        <v>1332</v>
      </c>
      <c r="I275" t="s" s="406">
        <v>1484</v>
      </c>
      <c r="J275" t="s" s="406">
        <v>241</v>
      </c>
      <c r="K275" t="s" s="411">
        <v>70</v>
      </c>
      <c r="L275" s="182"/>
      <c r="M275" t="s" s="411">
        <v>71</v>
      </c>
      <c r="N275" s="409"/>
      <c r="O275" s="409"/>
      <c r="P275" s="409"/>
      <c r="Q275" s="409"/>
      <c r="R275" s="409"/>
      <c r="S275" s="409"/>
      <c r="T275" s="415"/>
      <c r="U275" s="405"/>
    </row>
    <row r="276" ht="15.95" customHeight="1">
      <c r="A276" s="413">
        <v>2020</v>
      </c>
      <c r="B276" t="s" s="414">
        <v>1068</v>
      </c>
      <c r="C276" s="407">
        <v>10064</v>
      </c>
      <c r="D276" s="407">
        <v>14140</v>
      </c>
      <c r="E276" s="389">
        <v>93047</v>
      </c>
      <c r="F276" t="s" s="406">
        <v>1505</v>
      </c>
      <c r="G276" t="s" s="406">
        <v>1506</v>
      </c>
      <c r="H276" t="s" s="406">
        <v>894</v>
      </c>
      <c r="I276" t="s" s="406">
        <v>895</v>
      </c>
      <c r="J276" t="s" s="406">
        <v>884</v>
      </c>
      <c r="K276" t="s" s="411">
        <v>52</v>
      </c>
      <c r="L276" s="182"/>
      <c r="M276" t="s" s="411">
        <v>1507</v>
      </c>
      <c r="N276" s="409"/>
      <c r="O276" s="409"/>
      <c r="P276" s="409"/>
      <c r="Q276" s="409"/>
      <c r="R276" s="409"/>
      <c r="S276" s="409">
        <v>44104</v>
      </c>
      <c r="T276" t="s" s="411">
        <v>1508</v>
      </c>
      <c r="U276" s="405"/>
    </row>
    <row r="277" ht="15.95" customHeight="1">
      <c r="A277" s="413">
        <v>2020</v>
      </c>
      <c r="B277" t="s" s="414">
        <v>1068</v>
      </c>
      <c r="C277" s="407">
        <v>10139</v>
      </c>
      <c r="D277" s="407">
        <v>15910</v>
      </c>
      <c r="E277" s="389">
        <v>80335</v>
      </c>
      <c r="F277" t="s" s="406">
        <v>107</v>
      </c>
      <c r="G277" t="s" s="406">
        <v>1328</v>
      </c>
      <c r="H277" t="s" s="406">
        <v>1509</v>
      </c>
      <c r="I277" t="s" s="406">
        <v>1510</v>
      </c>
      <c r="J277" t="s" s="406">
        <v>1511</v>
      </c>
      <c r="K277" t="s" s="411">
        <v>70</v>
      </c>
      <c r="L277" s="182"/>
      <c r="M277" t="s" s="411">
        <v>1492</v>
      </c>
      <c r="N277" s="409"/>
      <c r="O277" s="409"/>
      <c r="P277" s="409"/>
      <c r="Q277" s="409"/>
      <c r="R277" s="409"/>
      <c r="S277" s="409">
        <v>44104</v>
      </c>
      <c r="T277" t="s" s="411">
        <v>1512</v>
      </c>
      <c r="U277" s="405"/>
    </row>
    <row r="278" ht="15.95" customHeight="1">
      <c r="A278" s="413">
        <v>2020</v>
      </c>
      <c r="B278" t="s" s="414">
        <v>1068</v>
      </c>
      <c r="C278" s="407">
        <v>10168</v>
      </c>
      <c r="D278" s="407">
        <v>10151</v>
      </c>
      <c r="E278" s="389">
        <v>84164</v>
      </c>
      <c r="F278" t="s" s="406">
        <v>762</v>
      </c>
      <c r="G278" t="s" s="406">
        <v>1397</v>
      </c>
      <c r="H278" t="s" s="406">
        <v>1487</v>
      </c>
      <c r="I278" t="s" s="406">
        <v>1391</v>
      </c>
      <c r="J278" t="s" s="406">
        <v>884</v>
      </c>
      <c r="K278" t="s" s="411">
        <v>70</v>
      </c>
      <c r="L278" s="182"/>
      <c r="M278" t="s" s="411">
        <v>1492</v>
      </c>
      <c r="N278" s="409"/>
      <c r="O278" s="409"/>
      <c r="P278" s="409"/>
      <c r="Q278" s="409"/>
      <c r="R278" s="409"/>
      <c r="S278" s="409">
        <v>44092</v>
      </c>
      <c r="T278" t="s" s="411">
        <v>1513</v>
      </c>
      <c r="U278" s="405"/>
    </row>
    <row r="279" ht="15.95" customHeight="1">
      <c r="A279" s="413">
        <v>2020</v>
      </c>
      <c r="B279" t="s" s="414">
        <v>1068</v>
      </c>
      <c r="C279" s="407">
        <v>10143</v>
      </c>
      <c r="D279" s="407">
        <v>15523</v>
      </c>
      <c r="E279" s="389">
        <v>81541</v>
      </c>
      <c r="F279" t="s" s="406">
        <v>107</v>
      </c>
      <c r="G279" t="s" s="406">
        <v>1329</v>
      </c>
      <c r="H279" t="s" s="406">
        <v>894</v>
      </c>
      <c r="I279" t="s" s="406">
        <v>1490</v>
      </c>
      <c r="J279" t="s" s="406">
        <v>884</v>
      </c>
      <c r="K279" t="s" s="411">
        <v>52</v>
      </c>
      <c r="L279" s="182"/>
      <c r="M279" t="s" s="411">
        <v>1514</v>
      </c>
      <c r="N279" s="409"/>
      <c r="O279" s="409"/>
      <c r="P279" s="409"/>
      <c r="Q279" s="409"/>
      <c r="R279" s="409"/>
      <c r="S279" s="409">
        <v>44104</v>
      </c>
      <c r="T279" t="s" s="411">
        <v>1508</v>
      </c>
      <c r="U279" s="405"/>
    </row>
    <row r="280" ht="15.95" customHeight="1">
      <c r="A280" s="413">
        <v>2020</v>
      </c>
      <c r="B280" t="s" s="414">
        <v>1068</v>
      </c>
      <c r="C280" s="407">
        <v>10138</v>
      </c>
      <c r="D280" s="407">
        <v>15915</v>
      </c>
      <c r="E280" s="389">
        <v>80797</v>
      </c>
      <c r="F280" t="s" s="406">
        <v>107</v>
      </c>
      <c r="G280" t="s" s="406">
        <v>1327</v>
      </c>
      <c r="H280" t="s" s="406">
        <v>1509</v>
      </c>
      <c r="I280" t="s" s="406">
        <v>1510</v>
      </c>
      <c r="J280" t="s" s="406">
        <v>1511</v>
      </c>
      <c r="K280" t="s" s="411">
        <v>70</v>
      </c>
      <c r="L280" s="182"/>
      <c r="M280" t="s" s="411">
        <v>1492</v>
      </c>
      <c r="N280" s="409"/>
      <c r="O280" s="409"/>
      <c r="P280" s="409"/>
      <c r="Q280" s="409"/>
      <c r="R280" s="409"/>
      <c r="S280" s="409">
        <v>44119</v>
      </c>
      <c r="T280" t="s" s="411">
        <v>1515</v>
      </c>
      <c r="U280" s="405"/>
    </row>
    <row r="281" ht="15.95" customHeight="1">
      <c r="A281" s="413">
        <v>2020</v>
      </c>
      <c r="B281" t="s" s="414">
        <v>1068</v>
      </c>
      <c r="C281" s="407">
        <v>10033</v>
      </c>
      <c r="D281" s="407">
        <v>15519</v>
      </c>
      <c r="E281" s="389">
        <v>82319</v>
      </c>
      <c r="F281" t="s" s="406">
        <v>252</v>
      </c>
      <c r="G281" t="s" s="406">
        <v>1516</v>
      </c>
      <c r="H281" t="s" s="406">
        <v>1493</v>
      </c>
      <c r="I281" t="s" s="406">
        <v>1490</v>
      </c>
      <c r="J281" t="s" s="406">
        <v>884</v>
      </c>
      <c r="K281" t="s" s="411">
        <v>52</v>
      </c>
      <c r="L281" s="182"/>
      <c r="M281" t="s" s="411">
        <v>1517</v>
      </c>
      <c r="N281" s="409"/>
      <c r="O281" s="409"/>
      <c r="P281" s="409"/>
      <c r="Q281" s="409"/>
      <c r="R281" s="409"/>
      <c r="S281" s="409">
        <v>44118</v>
      </c>
      <c r="T281" t="s" s="411">
        <v>1518</v>
      </c>
      <c r="U281" s="405"/>
    </row>
    <row r="282" ht="15.95" customHeight="1">
      <c r="A282" s="413">
        <v>2020</v>
      </c>
      <c r="B282" t="s" s="414">
        <v>1068</v>
      </c>
      <c r="C282" s="407">
        <v>10073</v>
      </c>
      <c r="D282" s="407">
        <v>14259</v>
      </c>
      <c r="E282" s="389">
        <v>85435</v>
      </c>
      <c r="F282" t="s" s="406">
        <v>319</v>
      </c>
      <c r="G282" t="s" s="406">
        <v>1519</v>
      </c>
      <c r="H282" t="s" s="406">
        <v>894</v>
      </c>
      <c r="I282" t="s" s="406">
        <v>895</v>
      </c>
      <c r="J282" t="s" s="406">
        <v>884</v>
      </c>
      <c r="K282" t="s" s="411">
        <v>52</v>
      </c>
      <c r="L282" s="182"/>
      <c r="M282" t="s" s="411">
        <v>447</v>
      </c>
      <c r="N282" s="409"/>
      <c r="O282" s="409"/>
      <c r="P282" s="409"/>
      <c r="Q282" s="409"/>
      <c r="R282" s="409"/>
      <c r="S282" s="409">
        <v>44135</v>
      </c>
      <c r="T282" t="s" s="411">
        <v>1515</v>
      </c>
      <c r="U282" s="405"/>
    </row>
    <row r="283" ht="15.95" customHeight="1">
      <c r="A283" s="413">
        <v>2020</v>
      </c>
      <c r="B283" t="s" s="414">
        <v>1068</v>
      </c>
      <c r="C283" s="407">
        <v>10001</v>
      </c>
      <c r="D283" s="407">
        <v>13706</v>
      </c>
      <c r="E283" s="389">
        <v>82467</v>
      </c>
      <c r="F283" t="s" s="406">
        <v>285</v>
      </c>
      <c r="G283" t="s" s="406">
        <v>1520</v>
      </c>
      <c r="H283" t="s" s="406">
        <v>894</v>
      </c>
      <c r="I283" t="s" s="406">
        <v>1490</v>
      </c>
      <c r="J283" t="s" s="406">
        <v>884</v>
      </c>
      <c r="K283" t="s" s="411">
        <v>52</v>
      </c>
      <c r="L283" s="182"/>
      <c r="M283" t="s" s="411">
        <v>288</v>
      </c>
      <c r="N283" s="409"/>
      <c r="O283" s="409"/>
      <c r="P283" s="409"/>
      <c r="Q283" s="409"/>
      <c r="R283" s="409"/>
      <c r="S283" s="409">
        <v>44165</v>
      </c>
      <c r="T283" t="s" s="411">
        <v>1521</v>
      </c>
      <c r="U283" s="405"/>
    </row>
    <row r="284" ht="15.95" customHeight="1">
      <c r="A284" s="413">
        <v>2020</v>
      </c>
      <c r="B284" t="s" s="414">
        <v>1068</v>
      </c>
      <c r="C284" s="407">
        <v>10157</v>
      </c>
      <c r="D284" s="407">
        <v>16998</v>
      </c>
      <c r="E284" s="389">
        <v>94315</v>
      </c>
      <c r="F284" t="s" s="406">
        <v>1401</v>
      </c>
      <c r="G284" t="s" s="406">
        <v>1522</v>
      </c>
      <c r="H284" t="s" s="406">
        <v>1487</v>
      </c>
      <c r="I284" t="s" s="406">
        <v>1391</v>
      </c>
      <c r="J284" t="s" s="406">
        <v>884</v>
      </c>
      <c r="K284" t="s" s="411">
        <v>70</v>
      </c>
      <c r="L284" s="182"/>
      <c r="M284" t="s" s="411">
        <v>1492</v>
      </c>
      <c r="N284" s="409"/>
      <c r="O284" s="409"/>
      <c r="P284" s="409"/>
      <c r="Q284" s="409"/>
      <c r="R284" s="409"/>
      <c r="S284" s="409">
        <v>44178</v>
      </c>
      <c r="T284" t="s" s="411">
        <v>1515</v>
      </c>
      <c r="U284" s="405"/>
    </row>
    <row r="285" ht="15.95" customHeight="1">
      <c r="A285" s="413">
        <v>2020</v>
      </c>
      <c r="B285" t="s" s="414">
        <v>1030</v>
      </c>
      <c r="C285" s="407">
        <v>10133</v>
      </c>
      <c r="D285" s="407">
        <v>15909</v>
      </c>
      <c r="E285" s="389">
        <v>80339</v>
      </c>
      <c r="F285" t="s" s="406">
        <v>107</v>
      </c>
      <c r="G285" t="s" s="406">
        <v>551</v>
      </c>
      <c r="H285" s="182"/>
      <c r="I285" s="182"/>
      <c r="J285" s="182"/>
      <c r="K285" s="408"/>
      <c r="L285" s="182"/>
      <c r="M285" s="408"/>
      <c r="N285" s="409"/>
      <c r="O285" s="409"/>
      <c r="P285" s="409"/>
      <c r="Q285" s="409"/>
      <c r="R285" t="s" s="410">
        <v>1523</v>
      </c>
      <c r="S285" s="409"/>
      <c r="T285" t="s" s="411">
        <v>1524</v>
      </c>
      <c r="U285" s="405"/>
    </row>
    <row r="286" ht="15.95" customHeight="1">
      <c r="A286" s="413">
        <v>2020</v>
      </c>
      <c r="B286" t="s" s="414">
        <v>1030</v>
      </c>
      <c r="C286" s="407">
        <v>10060</v>
      </c>
      <c r="D286" s="407">
        <v>16992</v>
      </c>
      <c r="E286" s="182"/>
      <c r="F286" t="s" s="406">
        <v>107</v>
      </c>
      <c r="G286" t="s" s="406">
        <v>1525</v>
      </c>
      <c r="H286" s="182"/>
      <c r="I286" s="182"/>
      <c r="J286" s="182"/>
      <c r="K286" s="408"/>
      <c r="L286" s="182"/>
      <c r="M286" s="408"/>
      <c r="N286" s="409"/>
      <c r="O286" s="409"/>
      <c r="P286" s="409"/>
      <c r="Q286" s="409"/>
      <c r="R286" t="s" s="410">
        <v>1526</v>
      </c>
      <c r="S286" s="409"/>
      <c r="T286" t="s" s="411">
        <v>1527</v>
      </c>
      <c r="U286" s="405"/>
    </row>
    <row r="287" ht="15.95" customHeight="1">
      <c r="A287" s="413">
        <v>2020</v>
      </c>
      <c r="B287" t="s" s="414">
        <v>1030</v>
      </c>
      <c r="C287" s="407">
        <v>10080</v>
      </c>
      <c r="D287" s="407">
        <v>14457</v>
      </c>
      <c r="E287" s="389">
        <v>85435</v>
      </c>
      <c r="F287" t="s" s="406">
        <v>319</v>
      </c>
      <c r="G287" t="s" s="406">
        <v>445</v>
      </c>
      <c r="H287" s="182"/>
      <c r="I287" s="182"/>
      <c r="J287" s="182"/>
      <c r="K287" s="408"/>
      <c r="L287" s="182"/>
      <c r="M287" s="408"/>
      <c r="N287" s="409"/>
      <c r="O287" s="409"/>
      <c r="P287" s="409"/>
      <c r="Q287" s="409"/>
      <c r="R287" t="s" s="410">
        <v>1528</v>
      </c>
      <c r="S287" s="409"/>
      <c r="T287" t="s" s="411">
        <v>1483</v>
      </c>
      <c r="U287" s="405"/>
    </row>
    <row r="288" ht="15.95" customHeight="1">
      <c r="A288" s="413">
        <v>2020</v>
      </c>
      <c r="B288" t="s" s="414">
        <v>1030</v>
      </c>
      <c r="C288" s="407">
        <v>10012</v>
      </c>
      <c r="D288" s="407">
        <v>14289</v>
      </c>
      <c r="E288" s="182"/>
      <c r="F288" t="s" s="406">
        <v>138</v>
      </c>
      <c r="G288" t="s" s="406">
        <v>1529</v>
      </c>
      <c r="H288" s="182"/>
      <c r="I288" s="182"/>
      <c r="J288" s="182"/>
      <c r="K288" s="408"/>
      <c r="L288" s="182"/>
      <c r="M288" s="408"/>
      <c r="N288" s="409"/>
      <c r="O288" s="409"/>
      <c r="P288" s="409"/>
      <c r="Q288" s="409"/>
      <c r="R288" t="s" s="410">
        <v>1530</v>
      </c>
      <c r="S288" s="409"/>
      <c r="T288" t="s" s="411">
        <v>1531</v>
      </c>
      <c r="U288" s="405"/>
    </row>
    <row r="289" ht="15.95" customHeight="1">
      <c r="A289" s="413">
        <v>2020</v>
      </c>
      <c r="B289" t="s" s="414">
        <v>1194</v>
      </c>
      <c r="C289" s="407">
        <v>10133</v>
      </c>
      <c r="D289" s="407">
        <v>15909</v>
      </c>
      <c r="E289" s="389">
        <v>80339</v>
      </c>
      <c r="F289" t="s" s="406">
        <v>107</v>
      </c>
      <c r="G289" t="s" s="406">
        <v>551</v>
      </c>
      <c r="H289" s="182"/>
      <c r="I289" t="s" s="406">
        <v>50</v>
      </c>
      <c r="J289" s="182"/>
      <c r="K289" s="408"/>
      <c r="L289" s="182"/>
      <c r="M289" t="s" s="411">
        <v>264</v>
      </c>
      <c r="N289" s="409">
        <v>43955</v>
      </c>
      <c r="O289" s="409"/>
      <c r="P289" s="409"/>
      <c r="Q289" s="409"/>
      <c r="R289" s="409"/>
      <c r="S289" s="409"/>
      <c r="T289" s="415"/>
      <c r="U289" s="405"/>
    </row>
    <row r="290" ht="15.95" customHeight="1">
      <c r="A290" s="413">
        <v>2021</v>
      </c>
      <c r="B290" t="s" s="414">
        <v>27</v>
      </c>
      <c r="C290" s="407">
        <v>10178</v>
      </c>
      <c r="D290" s="407">
        <v>10178</v>
      </c>
      <c r="E290" s="389">
        <v>80939</v>
      </c>
      <c r="F290" t="s" s="406">
        <v>107</v>
      </c>
      <c r="G290" t="s" s="406">
        <v>737</v>
      </c>
      <c r="H290" s="182"/>
      <c r="I290" t="s" s="406">
        <v>166</v>
      </c>
      <c r="J290" s="182"/>
      <c r="K290" s="408"/>
      <c r="L290" s="182"/>
      <c r="M290" t="s" s="411">
        <v>640</v>
      </c>
      <c r="N290" t="s" s="410">
        <v>1532</v>
      </c>
      <c r="O290" s="409"/>
      <c r="P290" s="409"/>
      <c r="Q290" s="409"/>
      <c r="R290" s="409"/>
      <c r="S290" s="409"/>
      <c r="T290" s="415"/>
      <c r="U290" s="405"/>
    </row>
    <row r="291" ht="15.95" customHeight="1">
      <c r="A291" s="413">
        <v>2021</v>
      </c>
      <c r="B291" t="s" s="414">
        <v>27</v>
      </c>
      <c r="C291" s="407">
        <v>10179</v>
      </c>
      <c r="D291" s="407">
        <v>10179</v>
      </c>
      <c r="E291" s="389">
        <v>90402</v>
      </c>
      <c r="F291" t="s" s="406">
        <v>742</v>
      </c>
      <c r="G291" t="s" s="406">
        <v>743</v>
      </c>
      <c r="H291" s="182"/>
      <c r="I291" t="s" s="406">
        <v>600</v>
      </c>
      <c r="J291" s="182"/>
      <c r="K291" s="408"/>
      <c r="L291" s="182"/>
      <c r="M291" t="s" s="411">
        <v>1533</v>
      </c>
      <c r="N291" s="409">
        <v>44250</v>
      </c>
      <c r="O291" s="409"/>
      <c r="P291" s="409"/>
      <c r="Q291" s="409"/>
      <c r="R291" s="409"/>
      <c r="S291" s="409"/>
      <c r="T291" s="415"/>
      <c r="U291" s="405"/>
    </row>
    <row r="292" ht="15.95" customHeight="1">
      <c r="A292" s="413">
        <v>2021</v>
      </c>
      <c r="B292" t="s" s="414">
        <v>27</v>
      </c>
      <c r="C292" s="407">
        <v>10181</v>
      </c>
      <c r="D292" s="407">
        <v>10181</v>
      </c>
      <c r="E292" s="389">
        <v>84160</v>
      </c>
      <c r="F292" t="s" s="406">
        <v>756</v>
      </c>
      <c r="G292" t="s" s="406">
        <v>757</v>
      </c>
      <c r="H292" s="182"/>
      <c r="I292" t="s" s="406">
        <v>669</v>
      </c>
      <c r="J292" s="182"/>
      <c r="K292" s="408"/>
      <c r="L292" s="182"/>
      <c r="M292" t="s" s="411">
        <v>71</v>
      </c>
      <c r="N292" s="409">
        <v>44198</v>
      </c>
      <c r="O292" s="409"/>
      <c r="P292" s="409"/>
      <c r="Q292" s="409"/>
      <c r="R292" s="409"/>
      <c r="S292" s="409"/>
      <c r="T292" s="415"/>
      <c r="U292" s="405"/>
    </row>
    <row r="293" ht="15.95" customHeight="1">
      <c r="A293" s="413">
        <v>2021</v>
      </c>
      <c r="B293" t="s" s="414">
        <v>27</v>
      </c>
      <c r="C293" s="407">
        <v>10182</v>
      </c>
      <c r="D293" s="407">
        <v>10182</v>
      </c>
      <c r="E293" s="389">
        <v>84164</v>
      </c>
      <c r="F293" t="s" s="406">
        <v>762</v>
      </c>
      <c r="G293" t="s" s="406">
        <v>763</v>
      </c>
      <c r="H293" s="182"/>
      <c r="I293" t="s" s="406">
        <v>669</v>
      </c>
      <c r="J293" s="182"/>
      <c r="K293" s="408"/>
      <c r="L293" s="182"/>
      <c r="M293" t="s" s="411">
        <v>71</v>
      </c>
      <c r="N293" s="409">
        <v>44198</v>
      </c>
      <c r="O293" s="409"/>
      <c r="P293" s="409"/>
      <c r="Q293" s="409"/>
      <c r="R293" s="409"/>
      <c r="S293" s="409"/>
      <c r="T293" s="415"/>
      <c r="U293" s="405"/>
    </row>
    <row r="294" ht="15.95" customHeight="1">
      <c r="A294" s="413">
        <v>2021</v>
      </c>
      <c r="B294" t="s" s="414">
        <v>27</v>
      </c>
      <c r="C294" s="407">
        <v>10183</v>
      </c>
      <c r="D294" s="407">
        <v>10183</v>
      </c>
      <c r="E294" s="389">
        <v>84163</v>
      </c>
      <c r="F294" t="s" s="406">
        <v>771</v>
      </c>
      <c r="G294" t="s" s="406">
        <v>772</v>
      </c>
      <c r="H294" s="182"/>
      <c r="I294" t="s" s="406">
        <v>669</v>
      </c>
      <c r="J294" s="182"/>
      <c r="K294" s="408"/>
      <c r="L294" s="182"/>
      <c r="M294" t="s" s="411">
        <v>71</v>
      </c>
      <c r="N294" s="409">
        <v>44198</v>
      </c>
      <c r="O294" s="409"/>
      <c r="P294" s="409"/>
      <c r="Q294" s="409"/>
      <c r="R294" s="409"/>
      <c r="S294" s="409"/>
      <c r="T294" s="415"/>
      <c r="U294" s="405"/>
    </row>
    <row r="295" ht="15.95" customHeight="1">
      <c r="A295" s="413">
        <v>2021</v>
      </c>
      <c r="B295" t="s" s="414">
        <v>27</v>
      </c>
      <c r="C295" s="407">
        <v>10184</v>
      </c>
      <c r="D295" s="407">
        <v>10184</v>
      </c>
      <c r="E295" s="389">
        <v>84166</v>
      </c>
      <c r="F295" t="s" s="406">
        <v>776</v>
      </c>
      <c r="G295" t="s" s="406">
        <v>777</v>
      </c>
      <c r="H295" s="182"/>
      <c r="I295" t="s" s="406">
        <v>669</v>
      </c>
      <c r="J295" s="182"/>
      <c r="K295" s="408"/>
      <c r="L295" s="182"/>
      <c r="M295" t="s" s="411">
        <v>71</v>
      </c>
      <c r="N295" s="409">
        <v>44198</v>
      </c>
      <c r="O295" s="409"/>
      <c r="P295" s="409"/>
      <c r="Q295" s="409"/>
      <c r="R295" s="409"/>
      <c r="S295" s="409"/>
      <c r="T295" s="415"/>
      <c r="U295" s="405"/>
    </row>
    <row r="296" ht="15.95" customHeight="1">
      <c r="A296" s="413">
        <v>2021</v>
      </c>
      <c r="B296" t="s" s="414">
        <v>27</v>
      </c>
      <c r="C296" s="407">
        <v>10185</v>
      </c>
      <c r="D296" s="407">
        <v>10185</v>
      </c>
      <c r="E296" s="389">
        <v>94419</v>
      </c>
      <c r="F296" t="s" s="406">
        <v>782</v>
      </c>
      <c r="G296" t="s" s="406">
        <v>783</v>
      </c>
      <c r="H296" s="182"/>
      <c r="I296" t="s" s="406">
        <v>669</v>
      </c>
      <c r="J296" s="182"/>
      <c r="K296" s="408"/>
      <c r="L296" s="182"/>
      <c r="M296" t="s" s="411">
        <v>71</v>
      </c>
      <c r="N296" s="409">
        <v>44198</v>
      </c>
      <c r="O296" s="409"/>
      <c r="P296" s="409"/>
      <c r="Q296" s="409"/>
      <c r="R296" s="409"/>
      <c r="S296" s="409"/>
      <c r="T296" s="415"/>
      <c r="U296" s="405"/>
    </row>
    <row r="297" ht="15.95" customHeight="1">
      <c r="A297" s="413">
        <v>2021</v>
      </c>
      <c r="B297" t="s" s="414">
        <v>27</v>
      </c>
      <c r="C297" s="407">
        <v>10186</v>
      </c>
      <c r="D297" s="407">
        <v>10186</v>
      </c>
      <c r="E297" s="389">
        <v>84416</v>
      </c>
      <c r="F297" t="s" s="406">
        <v>787</v>
      </c>
      <c r="G297" t="s" s="406">
        <v>788</v>
      </c>
      <c r="H297" s="182"/>
      <c r="I297" t="s" s="406">
        <v>166</v>
      </c>
      <c r="J297" s="182"/>
      <c r="K297" s="408"/>
      <c r="L297" s="182"/>
      <c r="M297" t="s" s="411">
        <v>447</v>
      </c>
      <c r="N297" s="409">
        <v>44198</v>
      </c>
      <c r="O297" s="409"/>
      <c r="P297" s="409"/>
      <c r="Q297" s="409"/>
      <c r="R297" s="409"/>
      <c r="S297" s="409"/>
      <c r="T297" s="415"/>
      <c r="U297" s="405"/>
    </row>
    <row r="298" ht="15.95" customHeight="1">
      <c r="A298" s="413">
        <v>2021</v>
      </c>
      <c r="B298" t="s" s="414">
        <v>27</v>
      </c>
      <c r="C298" s="407">
        <v>10176</v>
      </c>
      <c r="D298" s="407">
        <v>10176</v>
      </c>
      <c r="E298" s="389">
        <v>80939</v>
      </c>
      <c r="F298" t="s" s="406">
        <v>107</v>
      </c>
      <c r="G298" t="s" s="406">
        <v>724</v>
      </c>
      <c r="H298" s="182"/>
      <c r="I298" t="s" s="406">
        <v>166</v>
      </c>
      <c r="J298" s="182"/>
      <c r="K298" s="408"/>
      <c r="L298" s="182"/>
      <c r="M298" t="s" s="411">
        <v>1534</v>
      </c>
      <c r="N298" s="409">
        <v>44209</v>
      </c>
      <c r="O298" s="409"/>
      <c r="P298" s="409"/>
      <c r="Q298" s="409"/>
      <c r="R298" s="409"/>
      <c r="S298" s="409"/>
      <c r="T298" s="415"/>
      <c r="U298" s="405"/>
    </row>
    <row r="299" ht="15.95" customHeight="1">
      <c r="A299" s="413">
        <v>2021</v>
      </c>
      <c r="B299" t="s" s="414">
        <v>27</v>
      </c>
      <c r="C299" s="407">
        <v>10190</v>
      </c>
      <c r="D299" s="407">
        <v>10190</v>
      </c>
      <c r="E299" t="s" s="406">
        <v>1535</v>
      </c>
      <c r="F299" t="s" s="406">
        <v>1536</v>
      </c>
      <c r="G299" t="s" s="406">
        <v>1537</v>
      </c>
      <c r="H299" s="182"/>
      <c r="I299" t="s" s="406">
        <v>1538</v>
      </c>
      <c r="J299" s="182"/>
      <c r="K299" s="408"/>
      <c r="L299" s="182"/>
      <c r="M299" t="s" s="411">
        <v>1539</v>
      </c>
      <c r="N299" s="409">
        <v>44320</v>
      </c>
      <c r="O299" s="409"/>
      <c r="P299" s="409"/>
      <c r="Q299" s="409"/>
      <c r="R299" s="409"/>
      <c r="S299" s="409"/>
      <c r="T299" s="415"/>
      <c r="U299" s="405"/>
    </row>
    <row r="300" ht="15.95" customHeight="1">
      <c r="A300" s="413">
        <v>2021</v>
      </c>
      <c r="B300" t="s" s="414">
        <v>27</v>
      </c>
      <c r="C300" s="407">
        <v>10080</v>
      </c>
      <c r="D300" s="407">
        <v>14457</v>
      </c>
      <c r="E300" s="389">
        <v>85435</v>
      </c>
      <c r="F300" t="s" s="406">
        <v>319</v>
      </c>
      <c r="G300" t="s" s="406">
        <v>445</v>
      </c>
      <c r="H300" s="182"/>
      <c r="I300" t="s" s="406">
        <v>166</v>
      </c>
      <c r="J300" s="182"/>
      <c r="K300" s="408"/>
      <c r="L300" s="182"/>
      <c r="M300" t="s" s="411">
        <v>447</v>
      </c>
      <c r="N300" s="409">
        <v>44372</v>
      </c>
      <c r="O300" s="409"/>
      <c r="P300" s="409"/>
      <c r="Q300" s="409"/>
      <c r="R300" s="409"/>
      <c r="S300" s="409"/>
      <c r="T300" s="415"/>
      <c r="U300" s="405"/>
    </row>
    <row r="301" ht="15.95" customHeight="1">
      <c r="A301" s="413">
        <v>2021</v>
      </c>
      <c r="B301" t="s" s="414">
        <v>27</v>
      </c>
      <c r="C301" s="407">
        <v>10191</v>
      </c>
      <c r="D301" s="407">
        <v>10191</v>
      </c>
      <c r="E301" s="389">
        <v>91054</v>
      </c>
      <c r="F301" t="s" s="406">
        <v>1540</v>
      </c>
      <c r="G301" t="s" s="406">
        <v>1338</v>
      </c>
      <c r="H301" s="182"/>
      <c r="I301" t="s" s="406">
        <v>600</v>
      </c>
      <c r="J301" s="182"/>
      <c r="K301" s="408"/>
      <c r="L301" s="182"/>
      <c r="M301" t="s" s="411">
        <v>71</v>
      </c>
      <c r="N301" s="409">
        <v>44427</v>
      </c>
      <c r="O301" s="409"/>
      <c r="P301" s="409"/>
      <c r="Q301" s="409"/>
      <c r="R301" s="409"/>
      <c r="S301" s="409"/>
      <c r="T301" s="415"/>
      <c r="U301" s="405"/>
    </row>
    <row r="302" ht="15.95" customHeight="1">
      <c r="A302" s="413">
        <v>2021</v>
      </c>
      <c r="B302" t="s" s="414">
        <v>27</v>
      </c>
      <c r="C302" s="407">
        <v>10189</v>
      </c>
      <c r="D302" s="407">
        <v>10189</v>
      </c>
      <c r="E302" s="389">
        <v>94336</v>
      </c>
      <c r="F302" t="s" s="406">
        <v>808</v>
      </c>
      <c r="G302" t="s" s="406">
        <v>809</v>
      </c>
      <c r="H302" s="182"/>
      <c r="I302" t="s" s="406">
        <v>669</v>
      </c>
      <c r="J302" s="182"/>
      <c r="K302" s="408"/>
      <c r="L302" s="182"/>
      <c r="M302" t="s" s="411">
        <v>71</v>
      </c>
      <c r="N302" s="409">
        <v>44499</v>
      </c>
      <c r="O302" s="409"/>
      <c r="P302" s="409"/>
      <c r="Q302" s="409"/>
      <c r="R302" s="409"/>
      <c r="S302" s="409"/>
      <c r="T302" s="415"/>
      <c r="U302" s="405"/>
    </row>
    <row r="303" ht="15.95" customHeight="1">
      <c r="A303" s="413">
        <v>2021</v>
      </c>
      <c r="B303" t="s" s="414">
        <v>27</v>
      </c>
      <c r="C303" s="407">
        <v>10180</v>
      </c>
      <c r="D303" s="407">
        <v>10180</v>
      </c>
      <c r="E303" s="389">
        <v>80933</v>
      </c>
      <c r="F303" t="s" s="406">
        <v>751</v>
      </c>
      <c r="G303" t="s" s="406">
        <v>752</v>
      </c>
      <c r="H303" s="182"/>
      <c r="I303" t="s" s="406">
        <v>1484</v>
      </c>
      <c r="J303" s="182"/>
      <c r="K303" s="408"/>
      <c r="L303" s="182"/>
      <c r="M303" t="s" s="411">
        <v>71</v>
      </c>
      <c r="N303" s="409">
        <v>44518</v>
      </c>
      <c r="O303" s="409"/>
      <c r="P303" s="409"/>
      <c r="Q303" s="409"/>
      <c r="R303" s="409"/>
      <c r="S303" s="409"/>
      <c r="T303" s="415"/>
      <c r="U303" s="405"/>
    </row>
    <row r="304" ht="15.95" customHeight="1">
      <c r="A304" s="413">
        <v>2021</v>
      </c>
      <c r="B304" t="s" s="414">
        <v>27</v>
      </c>
      <c r="C304" s="407">
        <v>10187</v>
      </c>
      <c r="D304" s="407">
        <v>10187</v>
      </c>
      <c r="E304" s="389">
        <v>80687</v>
      </c>
      <c r="F304" t="s" s="406">
        <v>261</v>
      </c>
      <c r="G304" t="s" s="406">
        <v>1541</v>
      </c>
      <c r="H304" s="182"/>
      <c r="I304" t="s" s="406">
        <v>50</v>
      </c>
      <c r="J304" s="182"/>
      <c r="K304" s="408"/>
      <c r="L304" s="182"/>
      <c r="M304" t="s" s="411">
        <v>1491</v>
      </c>
      <c r="N304" s="409">
        <v>44544</v>
      </c>
      <c r="O304" s="409"/>
      <c r="P304" s="409"/>
      <c r="Q304" s="409"/>
      <c r="R304" s="409"/>
      <c r="S304" s="409"/>
      <c r="T304" s="415"/>
      <c r="U304" s="405"/>
    </row>
    <row r="305" ht="15.95" customHeight="1">
      <c r="A305" s="413">
        <v>2021</v>
      </c>
      <c r="B305" t="s" s="414">
        <v>1068</v>
      </c>
      <c r="C305" s="407">
        <v>10077</v>
      </c>
      <c r="D305" s="407">
        <v>14431</v>
      </c>
      <c r="E305" s="389">
        <v>85375</v>
      </c>
      <c r="F305" t="s" s="406">
        <v>310</v>
      </c>
      <c r="G305" t="s" s="406">
        <v>1542</v>
      </c>
      <c r="H305" t="s" s="406">
        <v>399</v>
      </c>
      <c r="I305" t="s" s="406">
        <v>400</v>
      </c>
      <c r="J305" t="s" s="406">
        <v>401</v>
      </c>
      <c r="K305" t="s" s="411">
        <v>52</v>
      </c>
      <c r="L305" s="182"/>
      <c r="M305" t="s" s="411">
        <v>403</v>
      </c>
      <c r="N305" s="409"/>
      <c r="O305" s="409"/>
      <c r="P305" s="409"/>
      <c r="Q305" s="409"/>
      <c r="R305" s="409"/>
      <c r="S305" s="409">
        <v>44227</v>
      </c>
      <c r="T305" t="s" s="411">
        <v>1543</v>
      </c>
      <c r="U305" s="405"/>
    </row>
    <row r="306" ht="15.95" customHeight="1">
      <c r="A306" s="413">
        <v>2021</v>
      </c>
      <c r="B306" t="s" s="414">
        <v>1068</v>
      </c>
      <c r="C306" s="407">
        <v>10148</v>
      </c>
      <c r="D306" s="407">
        <v>10148</v>
      </c>
      <c r="E306" s="389">
        <v>82327</v>
      </c>
      <c r="F306" t="s" s="406">
        <v>335</v>
      </c>
      <c r="G306" t="s" s="406">
        <v>1337</v>
      </c>
      <c r="H306" t="s" s="406">
        <v>1544</v>
      </c>
      <c r="I306" t="s" s="406">
        <v>1545</v>
      </c>
      <c r="J306" t="s" s="406">
        <v>548</v>
      </c>
      <c r="K306" t="s" s="411">
        <v>70</v>
      </c>
      <c r="L306" s="182"/>
      <c r="M306" t="s" s="411">
        <v>1539</v>
      </c>
      <c r="N306" s="409"/>
      <c r="O306" s="409"/>
      <c r="P306" s="409"/>
      <c r="Q306" s="409"/>
      <c r="R306" s="409"/>
      <c r="S306" s="409">
        <v>44255</v>
      </c>
      <c r="T306" t="s" s="411">
        <v>1546</v>
      </c>
      <c r="U306" s="405"/>
    </row>
    <row r="307" ht="15.95" customHeight="1">
      <c r="A307" s="413">
        <v>2021</v>
      </c>
      <c r="B307" t="s" s="414">
        <v>1068</v>
      </c>
      <c r="C307" s="407">
        <v>10093</v>
      </c>
      <c r="D307" s="407">
        <v>16698</v>
      </c>
      <c r="E307" s="389">
        <v>81669</v>
      </c>
      <c r="F307" t="s" s="406">
        <v>107</v>
      </c>
      <c r="G307" t="s" s="406">
        <v>1547</v>
      </c>
      <c r="H307" t="s" s="406">
        <v>399</v>
      </c>
      <c r="I307" t="s" s="406">
        <v>400</v>
      </c>
      <c r="J307" t="s" s="406">
        <v>401</v>
      </c>
      <c r="K307" t="s" s="411">
        <v>52</v>
      </c>
      <c r="L307" s="182"/>
      <c r="M307" t="s" s="411">
        <v>440</v>
      </c>
      <c r="N307" s="409"/>
      <c r="O307" s="409"/>
      <c r="P307" s="409"/>
      <c r="Q307" s="409"/>
      <c r="R307" s="409"/>
      <c r="S307" s="409">
        <v>44314</v>
      </c>
      <c r="T307" t="s" s="411">
        <v>1548</v>
      </c>
      <c r="U307" s="405"/>
    </row>
    <row r="308" ht="15.95" customHeight="1">
      <c r="A308" s="413">
        <v>2021</v>
      </c>
      <c r="B308" t="s" s="414">
        <v>1068</v>
      </c>
      <c r="C308" s="407">
        <v>10089</v>
      </c>
      <c r="D308" s="407">
        <v>16246</v>
      </c>
      <c r="E308" s="389">
        <v>80335</v>
      </c>
      <c r="F308" t="s" s="406">
        <v>107</v>
      </c>
      <c r="G308" t="s" s="406">
        <v>1549</v>
      </c>
      <c r="H308" t="s" s="406">
        <v>399</v>
      </c>
      <c r="I308" t="s" s="406">
        <v>400</v>
      </c>
      <c r="J308" t="s" s="406">
        <v>548</v>
      </c>
      <c r="K308" t="s" s="411">
        <v>52</v>
      </c>
      <c r="L308" s="182"/>
      <c r="M308" t="s" s="411">
        <v>298</v>
      </c>
      <c r="N308" s="409"/>
      <c r="O308" s="409"/>
      <c r="P308" s="409"/>
      <c r="Q308" s="409"/>
      <c r="R308" s="409"/>
      <c r="S308" s="409">
        <v>44344</v>
      </c>
      <c r="T308" t="s" s="411">
        <v>29</v>
      </c>
      <c r="U308" s="405"/>
    </row>
    <row r="309" ht="15.95" customHeight="1">
      <c r="A309" s="413">
        <v>2021</v>
      </c>
      <c r="B309" t="s" s="414">
        <v>1068</v>
      </c>
      <c r="C309" s="407">
        <v>10167</v>
      </c>
      <c r="D309" s="407">
        <v>16975</v>
      </c>
      <c r="E309" s="389">
        <v>94405</v>
      </c>
      <c r="F309" t="s" s="406">
        <v>673</v>
      </c>
      <c r="G309" t="s" s="406">
        <v>674</v>
      </c>
      <c r="H309" s="389">
        <v>5</v>
      </c>
      <c r="I309" t="s" s="406">
        <v>669</v>
      </c>
      <c r="J309" t="s" s="406">
        <v>51</v>
      </c>
      <c r="K309" t="s" s="411">
        <v>70</v>
      </c>
      <c r="L309" s="182"/>
      <c r="M309" t="s" s="411">
        <v>71</v>
      </c>
      <c r="N309" s="409"/>
      <c r="O309" s="409"/>
      <c r="P309" s="409"/>
      <c r="Q309" s="409"/>
      <c r="R309" s="409"/>
      <c r="S309" s="409"/>
      <c r="T309" s="415"/>
      <c r="U309" s="405"/>
    </row>
    <row r="310" ht="15.95" customHeight="1">
      <c r="A310" s="413">
        <v>2021</v>
      </c>
      <c r="B310" t="s" s="414">
        <v>1068</v>
      </c>
      <c r="C310" s="407">
        <v>10172</v>
      </c>
      <c r="D310" s="407">
        <v>16989</v>
      </c>
      <c r="E310" s="389">
        <v>94405</v>
      </c>
      <c r="F310" t="s" s="406">
        <v>665</v>
      </c>
      <c r="G310" t="s" s="406">
        <v>1550</v>
      </c>
      <c r="H310" t="s" s="406">
        <v>691</v>
      </c>
      <c r="I310" t="s" s="406">
        <v>692</v>
      </c>
      <c r="J310" t="s" s="406">
        <v>401</v>
      </c>
      <c r="K310" t="s" s="411">
        <v>70</v>
      </c>
      <c r="L310" s="182"/>
      <c r="M310" t="s" s="411">
        <v>1539</v>
      </c>
      <c r="N310" s="409"/>
      <c r="O310" s="409"/>
      <c r="P310" s="409"/>
      <c r="Q310" s="409"/>
      <c r="R310" s="409"/>
      <c r="S310" s="409">
        <v>44352</v>
      </c>
      <c r="T310" t="s" s="411">
        <v>29</v>
      </c>
      <c r="U310" s="405"/>
    </row>
    <row r="311" ht="15.95" customHeight="1">
      <c r="A311" s="413">
        <v>2021</v>
      </c>
      <c r="B311" t="s" s="414">
        <v>1068</v>
      </c>
      <c r="C311" s="407">
        <v>10100</v>
      </c>
      <c r="D311" s="407">
        <v>16997</v>
      </c>
      <c r="E311" s="389">
        <v>80337</v>
      </c>
      <c r="F311" t="s" s="406">
        <v>107</v>
      </c>
      <c r="G311" t="s" s="406">
        <v>1551</v>
      </c>
      <c r="H311" t="s" s="406">
        <v>399</v>
      </c>
      <c r="I311" t="s" s="406">
        <v>400</v>
      </c>
      <c r="J311" t="s" s="406">
        <v>401</v>
      </c>
      <c r="K311" t="s" s="411">
        <v>52</v>
      </c>
      <c r="L311" s="182"/>
      <c r="M311" t="s" s="411">
        <v>1552</v>
      </c>
      <c r="N311" s="409"/>
      <c r="O311" s="409"/>
      <c r="P311" s="409"/>
      <c r="Q311" s="409"/>
      <c r="R311" s="409"/>
      <c r="S311" s="409">
        <v>44421</v>
      </c>
      <c r="T311" t="s" s="411">
        <v>1553</v>
      </c>
      <c r="U311" s="405"/>
    </row>
    <row r="312" ht="15.95" customHeight="1">
      <c r="A312" s="413">
        <v>2021</v>
      </c>
      <c r="B312" t="s" s="414">
        <v>1068</v>
      </c>
      <c r="C312" s="407">
        <v>10190</v>
      </c>
      <c r="D312" s="407">
        <v>10190</v>
      </c>
      <c r="E312" t="s" s="406">
        <v>1535</v>
      </c>
      <c r="F312" t="s" s="406">
        <v>1536</v>
      </c>
      <c r="G312" t="s" s="406">
        <v>1537</v>
      </c>
      <c r="H312" t="s" s="406">
        <v>546</v>
      </c>
      <c r="I312" t="s" s="406">
        <v>1538</v>
      </c>
      <c r="J312" t="s" s="406">
        <v>1554</v>
      </c>
      <c r="K312" t="s" s="411">
        <v>70</v>
      </c>
      <c r="L312" s="182"/>
      <c r="M312" t="s" s="411">
        <v>1539</v>
      </c>
      <c r="N312" s="409"/>
      <c r="O312" s="409"/>
      <c r="P312" s="409"/>
      <c r="Q312" s="409"/>
      <c r="R312" s="409"/>
      <c r="S312" s="409">
        <v>44524</v>
      </c>
      <c r="T312" t="s" s="411">
        <v>29</v>
      </c>
      <c r="U312" s="405"/>
    </row>
    <row r="313" ht="15.95" customHeight="1">
      <c r="A313" s="413">
        <v>2021</v>
      </c>
      <c r="B313" t="s" s="414">
        <v>1068</v>
      </c>
      <c r="C313" s="407">
        <v>10050</v>
      </c>
      <c r="D313" s="407">
        <v>14184</v>
      </c>
      <c r="E313" s="389">
        <v>85435</v>
      </c>
      <c r="F313" t="s" s="406">
        <v>319</v>
      </c>
      <c r="G313" t="s" s="406">
        <v>1555</v>
      </c>
      <c r="H313" t="s" s="406">
        <v>399</v>
      </c>
      <c r="I313" t="s" s="406">
        <v>400</v>
      </c>
      <c r="J313" t="s" s="406">
        <v>401</v>
      </c>
      <c r="K313" t="s" s="411">
        <v>52</v>
      </c>
      <c r="L313" s="182"/>
      <c r="M313" t="s" s="411">
        <v>447</v>
      </c>
      <c r="N313" s="409"/>
      <c r="O313" s="409"/>
      <c r="P313" s="409"/>
      <c r="Q313" s="409"/>
      <c r="R313" s="409"/>
      <c r="S313" s="409">
        <v>44534</v>
      </c>
      <c r="T313" t="s" s="411">
        <v>1556</v>
      </c>
      <c r="U313" s="405"/>
    </row>
    <row r="314" ht="15.95" customHeight="1">
      <c r="A314" s="413">
        <v>2021</v>
      </c>
      <c r="B314" t="s" s="414">
        <v>1068</v>
      </c>
      <c r="C314" s="407">
        <v>10136</v>
      </c>
      <c r="D314" s="407">
        <v>15905</v>
      </c>
      <c r="E314" s="389">
        <v>80335</v>
      </c>
      <c r="F314" t="s" s="406">
        <v>107</v>
      </c>
      <c r="G314" t="s" s="406">
        <v>570</v>
      </c>
      <c r="H314" s="389">
        <v>6</v>
      </c>
      <c r="I314" t="s" s="406">
        <v>567</v>
      </c>
      <c r="J314" t="s" s="406">
        <v>241</v>
      </c>
      <c r="K314" t="s" s="411">
        <v>70</v>
      </c>
      <c r="L314" s="182"/>
      <c r="M314" t="s" s="411">
        <v>71</v>
      </c>
      <c r="N314" s="409"/>
      <c r="O314" s="409"/>
      <c r="P314" s="409"/>
      <c r="Q314" s="409"/>
      <c r="R314" s="409"/>
      <c r="S314" s="409">
        <v>44742</v>
      </c>
      <c r="T314" t="s" s="411">
        <v>1557</v>
      </c>
      <c r="U314" s="405"/>
    </row>
    <row r="315" ht="15.95" customHeight="1">
      <c r="A315" s="413">
        <v>2021</v>
      </c>
      <c r="B315" t="s" s="414">
        <v>1030</v>
      </c>
      <c r="C315" s="407">
        <v>10172</v>
      </c>
      <c r="D315" s="407">
        <v>10172</v>
      </c>
      <c r="E315" s="182"/>
      <c r="F315" t="s" s="406">
        <v>665</v>
      </c>
      <c r="G315" t="s" s="406">
        <v>1558</v>
      </c>
      <c r="H315" s="182"/>
      <c r="I315" s="182"/>
      <c r="J315" s="182"/>
      <c r="K315" s="408"/>
      <c r="L315" s="182"/>
      <c r="M315" s="408"/>
      <c r="N315" s="409"/>
      <c r="O315" s="409"/>
      <c r="P315" s="409"/>
      <c r="Q315" s="409"/>
      <c r="R315" t="s" s="410">
        <v>1559</v>
      </c>
      <c r="S315" s="409"/>
      <c r="T315" t="s" s="411">
        <v>1028</v>
      </c>
      <c r="U315" s="405"/>
    </row>
    <row r="316" ht="15.95" customHeight="1">
      <c r="A316" s="413">
        <v>2021</v>
      </c>
      <c r="B316" t="s" s="414">
        <v>1030</v>
      </c>
      <c r="C316" s="407">
        <v>10063</v>
      </c>
      <c r="D316" s="407">
        <v>13850</v>
      </c>
      <c r="E316" s="182"/>
      <c r="F316" t="s" s="406">
        <v>107</v>
      </c>
      <c r="G316" t="s" s="406">
        <v>1465</v>
      </c>
      <c r="H316" s="182"/>
      <c r="I316" s="182"/>
      <c r="J316" s="182"/>
      <c r="K316" s="408"/>
      <c r="L316" s="182"/>
      <c r="M316" s="408"/>
      <c r="N316" s="409"/>
      <c r="O316" s="409"/>
      <c r="P316" s="409"/>
      <c r="Q316" s="409"/>
      <c r="R316" t="s" s="410">
        <v>1560</v>
      </c>
      <c r="S316" s="409"/>
      <c r="T316" t="s" s="411">
        <v>1561</v>
      </c>
      <c r="U316" s="405"/>
    </row>
    <row r="317" ht="15.95" customHeight="1">
      <c r="A317" s="413">
        <v>2021</v>
      </c>
      <c r="B317" t="s" s="414">
        <v>1030</v>
      </c>
      <c r="C317" s="407">
        <v>10155</v>
      </c>
      <c r="D317" s="407">
        <v>10155</v>
      </c>
      <c r="E317" s="182"/>
      <c r="F317" t="s" s="406">
        <v>631</v>
      </c>
      <c r="G317" t="s" s="406">
        <v>1562</v>
      </c>
      <c r="H317" s="182"/>
      <c r="I317" s="182"/>
      <c r="J317" s="182"/>
      <c r="K317" s="408"/>
      <c r="L317" s="182"/>
      <c r="M317" s="408"/>
      <c r="N317" s="409"/>
      <c r="O317" s="409"/>
      <c r="P317" s="409"/>
      <c r="Q317" s="409"/>
      <c r="R317" t="s" s="410">
        <v>1563</v>
      </c>
      <c r="S317" s="409"/>
      <c r="T317" t="s" s="411">
        <v>1564</v>
      </c>
      <c r="U317" s="405"/>
    </row>
    <row r="318" ht="15.95" customHeight="1">
      <c r="A318" s="413">
        <v>2021</v>
      </c>
      <c r="B318" t="s" s="414">
        <v>1030</v>
      </c>
      <c r="C318" s="407">
        <v>10176</v>
      </c>
      <c r="D318" s="407">
        <v>10176</v>
      </c>
      <c r="E318" s="182"/>
      <c r="F318" t="s" s="406">
        <v>1565</v>
      </c>
      <c r="G318" t="s" s="406">
        <v>1566</v>
      </c>
      <c r="H318" s="182"/>
      <c r="I318" s="182"/>
      <c r="J318" s="182"/>
      <c r="K318" s="408"/>
      <c r="L318" s="182"/>
      <c r="M318" s="408"/>
      <c r="N318" s="409"/>
      <c r="O318" s="409"/>
      <c r="P318" s="409"/>
      <c r="Q318" s="409"/>
      <c r="R318" t="s" s="410">
        <v>1567</v>
      </c>
      <c r="S318" s="409"/>
      <c r="T318" t="s" s="411">
        <v>1568</v>
      </c>
      <c r="U318" s="405"/>
    </row>
    <row r="319" ht="15.95" customHeight="1">
      <c r="A319" s="413">
        <v>2021</v>
      </c>
      <c r="B319" t="s" s="414">
        <v>1030</v>
      </c>
      <c r="C319" s="407">
        <v>10176</v>
      </c>
      <c r="D319" s="407">
        <v>10176</v>
      </c>
      <c r="E319" s="182"/>
      <c r="F319" t="s" s="406">
        <v>1565</v>
      </c>
      <c r="G319" t="s" s="406">
        <v>1566</v>
      </c>
      <c r="H319" s="182"/>
      <c r="I319" s="182"/>
      <c r="J319" s="182"/>
      <c r="K319" s="408"/>
      <c r="L319" s="182"/>
      <c r="M319" s="408"/>
      <c r="N319" s="409"/>
      <c r="O319" s="409"/>
      <c r="P319" s="409"/>
      <c r="Q319" s="409"/>
      <c r="R319" t="s" s="410">
        <v>1569</v>
      </c>
      <c r="S319" s="409"/>
      <c r="T319" t="s" s="411">
        <v>1570</v>
      </c>
      <c r="U319" s="405"/>
    </row>
    <row r="320" ht="15.95" customHeight="1">
      <c r="A320" s="413">
        <v>2021</v>
      </c>
      <c r="B320" t="s" s="414">
        <v>1030</v>
      </c>
      <c r="C320" s="407">
        <v>10186</v>
      </c>
      <c r="D320" s="407">
        <v>10186</v>
      </c>
      <c r="E320" s="182"/>
      <c r="F320" t="s" s="406">
        <v>787</v>
      </c>
      <c r="G320" s="182"/>
      <c r="H320" s="182"/>
      <c r="I320" s="182"/>
      <c r="J320" s="182"/>
      <c r="K320" s="408"/>
      <c r="L320" s="182"/>
      <c r="M320" s="408"/>
      <c r="N320" s="409"/>
      <c r="O320" s="409"/>
      <c r="P320" s="409"/>
      <c r="Q320" s="409"/>
      <c r="R320" t="s" s="410">
        <v>1571</v>
      </c>
      <c r="S320" s="409"/>
      <c r="T320" t="s" s="411">
        <v>1572</v>
      </c>
      <c r="U320" s="405"/>
    </row>
    <row r="321" ht="15.95" customHeight="1">
      <c r="A321" s="413">
        <v>2021</v>
      </c>
      <c r="B321" t="s" s="414">
        <v>1030</v>
      </c>
      <c r="C321" s="407">
        <v>10051</v>
      </c>
      <c r="D321" s="407">
        <v>14196</v>
      </c>
      <c r="E321" s="182"/>
      <c r="F321" t="s" s="406">
        <v>107</v>
      </c>
      <c r="G321" t="s" s="406">
        <v>1573</v>
      </c>
      <c r="H321" s="182"/>
      <c r="I321" s="182"/>
      <c r="J321" s="182"/>
      <c r="K321" s="408"/>
      <c r="L321" s="182"/>
      <c r="M321" s="408"/>
      <c r="N321" s="409"/>
      <c r="O321" s="409"/>
      <c r="P321" s="409"/>
      <c r="Q321" s="409"/>
      <c r="R321" s="409">
        <v>44398</v>
      </c>
      <c r="S321" s="409"/>
      <c r="T321" t="s" s="411">
        <v>1574</v>
      </c>
      <c r="U321" s="405"/>
    </row>
    <row r="322" ht="15.95" customHeight="1">
      <c r="A322" s="413">
        <v>2021</v>
      </c>
      <c r="B322" t="s" s="414">
        <v>1030</v>
      </c>
      <c r="C322" s="407">
        <v>10019</v>
      </c>
      <c r="D322" s="407">
        <v>14448</v>
      </c>
      <c r="E322" s="182"/>
      <c r="F322" t="s" s="406">
        <v>178</v>
      </c>
      <c r="G322" t="s" s="406">
        <v>1575</v>
      </c>
      <c r="H322" s="182"/>
      <c r="I322" s="182"/>
      <c r="J322" s="182"/>
      <c r="K322" s="408"/>
      <c r="L322" s="182"/>
      <c r="M322" s="408"/>
      <c r="N322" s="409"/>
      <c r="O322" s="409"/>
      <c r="P322" s="409"/>
      <c r="Q322" s="409"/>
      <c r="R322" t="s" s="410">
        <v>1576</v>
      </c>
      <c r="S322" s="409"/>
      <c r="T322" t="s" s="411">
        <v>1577</v>
      </c>
      <c r="U322" s="405"/>
    </row>
    <row r="323" ht="15.95" customHeight="1">
      <c r="A323" s="413">
        <v>2021</v>
      </c>
      <c r="B323" t="s" s="414">
        <v>1030</v>
      </c>
      <c r="C323" s="407">
        <v>10019</v>
      </c>
      <c r="D323" s="407">
        <v>14448</v>
      </c>
      <c r="E323" s="182"/>
      <c r="F323" t="s" s="406">
        <v>178</v>
      </c>
      <c r="G323" t="s" s="406">
        <v>1575</v>
      </c>
      <c r="H323" s="182"/>
      <c r="I323" s="182"/>
      <c r="J323" s="182"/>
      <c r="K323" s="408"/>
      <c r="L323" s="182"/>
      <c r="M323" s="408"/>
      <c r="N323" s="409"/>
      <c r="O323" s="409"/>
      <c r="P323" s="409"/>
      <c r="Q323" s="409"/>
      <c r="R323" t="s" s="410">
        <v>1578</v>
      </c>
      <c r="S323" s="409"/>
      <c r="T323" t="s" s="411">
        <v>1579</v>
      </c>
      <c r="U323" s="405"/>
    </row>
    <row r="324" ht="15.95" customHeight="1">
      <c r="A324" s="413">
        <v>2021</v>
      </c>
      <c r="B324" t="s" s="414">
        <v>1030</v>
      </c>
      <c r="C324" s="407">
        <v>10173</v>
      </c>
      <c r="D324" s="407">
        <v>10173</v>
      </c>
      <c r="E324" s="182"/>
      <c r="F324" t="s" s="406">
        <v>107</v>
      </c>
      <c r="G324" t="s" s="406">
        <v>1580</v>
      </c>
      <c r="H324" s="182"/>
      <c r="I324" s="182"/>
      <c r="J324" s="182"/>
      <c r="K324" s="408"/>
      <c r="L324" s="182"/>
      <c r="M324" s="408"/>
      <c r="N324" s="409"/>
      <c r="O324" s="409"/>
      <c r="P324" s="409"/>
      <c r="Q324" s="409"/>
      <c r="R324" t="s" s="410">
        <v>1581</v>
      </c>
      <c r="S324" s="409"/>
      <c r="T324" t="s" s="411">
        <v>1318</v>
      </c>
      <c r="U324" s="405"/>
    </row>
    <row r="325" ht="15.95" customHeight="1">
      <c r="A325" s="413">
        <v>2021</v>
      </c>
      <c r="B325" t="s" s="414">
        <v>1030</v>
      </c>
      <c r="C325" s="407">
        <v>10147</v>
      </c>
      <c r="D325" s="407">
        <v>10147</v>
      </c>
      <c r="E325" s="182"/>
      <c r="F325" t="s" s="406">
        <v>597</v>
      </c>
      <c r="G325" t="s" s="406">
        <v>1582</v>
      </c>
      <c r="H325" s="182"/>
      <c r="I325" s="182"/>
      <c r="J325" s="182"/>
      <c r="K325" s="408"/>
      <c r="L325" s="182"/>
      <c r="M325" s="408"/>
      <c r="N325" s="409"/>
      <c r="O325" s="409"/>
      <c r="P325" s="409"/>
      <c r="Q325" s="409"/>
      <c r="R325" s="409">
        <v>44521</v>
      </c>
      <c r="S325" s="409"/>
      <c r="T325" t="s" s="411">
        <v>1583</v>
      </c>
      <c r="U325" s="405"/>
    </row>
    <row r="326" ht="15.95" customHeight="1">
      <c r="A326" s="413">
        <v>2021</v>
      </c>
      <c r="B326" t="s" s="414">
        <v>1030</v>
      </c>
      <c r="C326" s="407">
        <v>10179</v>
      </c>
      <c r="D326" s="407">
        <v>10179</v>
      </c>
      <c r="E326" s="182"/>
      <c r="F326" t="s" s="406">
        <v>742</v>
      </c>
      <c r="G326" t="s" s="406">
        <v>743</v>
      </c>
      <c r="H326" s="182"/>
      <c r="I326" s="182"/>
      <c r="J326" s="182"/>
      <c r="K326" s="408"/>
      <c r="L326" s="182"/>
      <c r="M326" s="408"/>
      <c r="N326" s="409"/>
      <c r="O326" s="409"/>
      <c r="P326" s="409"/>
      <c r="Q326" s="409"/>
      <c r="R326" s="409">
        <v>44510</v>
      </c>
      <c r="S326" s="409"/>
      <c r="T326" t="s" s="411">
        <v>1584</v>
      </c>
      <c r="U326" s="405"/>
    </row>
    <row r="327" ht="15.95" customHeight="1">
      <c r="A327" s="413">
        <v>2022</v>
      </c>
      <c r="B327" t="s" s="414">
        <v>27</v>
      </c>
      <c r="C327" s="407">
        <v>10192</v>
      </c>
      <c r="D327" s="407">
        <v>10192</v>
      </c>
      <c r="E327" s="389">
        <v>81241</v>
      </c>
      <c r="F327" t="s" s="406">
        <v>813</v>
      </c>
      <c r="G327" t="s" s="406">
        <v>814</v>
      </c>
      <c r="H327" s="182"/>
      <c r="I327" t="s" s="406">
        <v>50</v>
      </c>
      <c r="J327" s="182"/>
      <c r="K327" s="408"/>
      <c r="L327" s="182"/>
      <c r="M327" t="s" s="411">
        <v>1585</v>
      </c>
      <c r="N327" t="s" s="410">
        <v>1586</v>
      </c>
      <c r="O327" s="409"/>
      <c r="P327" s="409"/>
      <c r="Q327" s="409"/>
      <c r="R327" s="409"/>
      <c r="S327" s="409"/>
      <c r="T327" s="415"/>
      <c r="U327" s="405"/>
    </row>
    <row r="328" ht="15.95" customHeight="1">
      <c r="A328" s="413">
        <v>2022</v>
      </c>
      <c r="B328" t="s" s="414">
        <v>27</v>
      </c>
      <c r="C328" s="407">
        <v>10194</v>
      </c>
      <c r="D328" s="407">
        <v>10194</v>
      </c>
      <c r="E328" s="389">
        <v>81667</v>
      </c>
      <c r="F328" t="s" s="406">
        <v>825</v>
      </c>
      <c r="G328" t="s" s="406">
        <v>826</v>
      </c>
      <c r="H328" s="182"/>
      <c r="I328" t="s" s="406">
        <v>600</v>
      </c>
      <c r="J328" s="182"/>
      <c r="K328" s="408"/>
      <c r="L328" s="182"/>
      <c r="M328" t="s" s="411">
        <v>828</v>
      </c>
      <c r="N328" s="409">
        <v>44636</v>
      </c>
      <c r="O328" s="409"/>
      <c r="P328" s="409"/>
      <c r="Q328" s="409"/>
      <c r="R328" s="409"/>
      <c r="S328" s="409"/>
      <c r="T328" s="415"/>
      <c r="U328" s="405"/>
    </row>
    <row r="329" ht="15.95" customHeight="1">
      <c r="A329" s="413">
        <v>2022</v>
      </c>
      <c r="B329" t="s" s="414">
        <v>27</v>
      </c>
      <c r="C329" s="407">
        <v>10178</v>
      </c>
      <c r="D329" s="407">
        <v>10178</v>
      </c>
      <c r="E329" s="389">
        <v>80939</v>
      </c>
      <c r="F329" t="s" s="406">
        <v>107</v>
      </c>
      <c r="G329" t="s" s="406">
        <v>737</v>
      </c>
      <c r="H329" s="182"/>
      <c r="I329" t="s" s="406">
        <v>166</v>
      </c>
      <c r="J329" s="182"/>
      <c r="K329" s="408"/>
      <c r="L329" s="182"/>
      <c r="M329" t="s" s="411">
        <v>726</v>
      </c>
      <c r="N329" t="s" s="410">
        <v>1587</v>
      </c>
      <c r="O329" s="409"/>
      <c r="P329" s="409"/>
      <c r="Q329" s="409"/>
      <c r="R329" s="409"/>
      <c r="S329" s="409"/>
      <c r="T329" s="415"/>
      <c r="U329" s="405"/>
    </row>
    <row r="330" ht="15.95" customHeight="1">
      <c r="A330" s="413">
        <v>2022</v>
      </c>
      <c r="B330" t="s" s="414">
        <v>27</v>
      </c>
      <c r="C330" s="407">
        <v>10193</v>
      </c>
      <c r="D330" s="407">
        <v>10193</v>
      </c>
      <c r="E330" s="389">
        <v>80335</v>
      </c>
      <c r="F330" t="s" s="406">
        <v>107</v>
      </c>
      <c r="G330" t="s" s="406">
        <v>821</v>
      </c>
      <c r="H330" s="182"/>
      <c r="I330" t="s" s="406">
        <v>567</v>
      </c>
      <c r="J330" s="182"/>
      <c r="K330" s="408"/>
      <c r="L330" s="182"/>
      <c r="M330" t="s" s="411">
        <v>71</v>
      </c>
      <c r="N330" t="s" s="410">
        <v>1588</v>
      </c>
      <c r="O330" s="409"/>
      <c r="P330" s="409"/>
      <c r="Q330" s="409"/>
      <c r="R330" s="409"/>
      <c r="S330" s="409"/>
      <c r="T330" s="415"/>
      <c r="U330" s="405"/>
    </row>
    <row r="331" ht="15.95" customHeight="1">
      <c r="A331" s="413">
        <v>2022</v>
      </c>
      <c r="B331" t="s" s="414">
        <v>27</v>
      </c>
      <c r="C331" s="407">
        <v>10196</v>
      </c>
      <c r="D331" s="407">
        <v>10196</v>
      </c>
      <c r="E331" s="389">
        <v>94161</v>
      </c>
      <c r="F331" t="s" s="406">
        <v>1589</v>
      </c>
      <c r="G331" t="s" s="406">
        <v>1590</v>
      </c>
      <c r="H331" s="182"/>
      <c r="I331" t="s" s="406">
        <v>669</v>
      </c>
      <c r="J331" s="182"/>
      <c r="K331" s="408"/>
      <c r="L331" s="182"/>
      <c r="M331" t="s" s="411">
        <v>71</v>
      </c>
      <c r="N331" s="409">
        <v>44743</v>
      </c>
      <c r="O331" s="409"/>
      <c r="P331" s="409"/>
      <c r="Q331" s="409"/>
      <c r="R331" s="409"/>
      <c r="S331" s="409"/>
      <c r="T331" s="415"/>
      <c r="U331" s="405"/>
    </row>
    <row r="332" ht="15.95" customHeight="1">
      <c r="A332" s="413">
        <v>2022</v>
      </c>
      <c r="B332" t="s" s="414">
        <v>27</v>
      </c>
      <c r="C332" s="407">
        <v>10197</v>
      </c>
      <c r="D332" s="407">
        <v>10197</v>
      </c>
      <c r="E332" s="389">
        <v>81369</v>
      </c>
      <c r="F332" t="s" s="406">
        <v>107</v>
      </c>
      <c r="G332" t="s" s="406">
        <v>1591</v>
      </c>
      <c r="H332" s="182"/>
      <c r="I332" t="s" s="406">
        <v>400</v>
      </c>
      <c r="J332" s="182"/>
      <c r="K332" s="408"/>
      <c r="L332" s="182"/>
      <c r="M332" t="s" s="411">
        <v>474</v>
      </c>
      <c r="N332" s="409">
        <v>44782</v>
      </c>
      <c r="O332" s="409"/>
      <c r="P332" s="409"/>
      <c r="Q332" s="409"/>
      <c r="R332" s="409"/>
      <c r="S332" s="409"/>
      <c r="T332" s="415"/>
      <c r="U332" s="405"/>
    </row>
    <row r="333" ht="15.95" customHeight="1">
      <c r="A333" s="413">
        <v>2022</v>
      </c>
      <c r="B333" t="s" s="414">
        <v>27</v>
      </c>
      <c r="C333" s="407">
        <v>10188</v>
      </c>
      <c r="D333" s="407">
        <v>10188</v>
      </c>
      <c r="E333" s="389">
        <v>81737</v>
      </c>
      <c r="F333" t="s" s="406">
        <v>800</v>
      </c>
      <c r="G333" t="s" s="406">
        <v>1592</v>
      </c>
      <c r="H333" s="182"/>
      <c r="I333" t="s" s="406">
        <v>50</v>
      </c>
      <c r="J333" s="182"/>
      <c r="K333" s="408"/>
      <c r="L333" s="182"/>
      <c r="M333" t="s" s="411">
        <v>803</v>
      </c>
      <c r="N333" s="409">
        <v>44853</v>
      </c>
      <c r="O333" s="409"/>
      <c r="P333" s="409"/>
      <c r="Q333" s="409"/>
      <c r="R333" s="409"/>
      <c r="S333" s="409"/>
      <c r="T333" s="415"/>
      <c r="U333" s="405"/>
    </row>
    <row r="334" ht="15.95" customHeight="1">
      <c r="A334" s="413">
        <v>2022</v>
      </c>
      <c r="B334" t="s" s="414">
        <v>27</v>
      </c>
      <c r="C334" s="407">
        <v>10198</v>
      </c>
      <c r="D334" s="407">
        <v>10198</v>
      </c>
      <c r="E334" s="389">
        <v>81737</v>
      </c>
      <c r="F334" t="s" s="406">
        <v>800</v>
      </c>
      <c r="G334" t="s" s="406">
        <v>1593</v>
      </c>
      <c r="H334" s="182"/>
      <c r="I334" t="s" s="406">
        <v>50</v>
      </c>
      <c r="J334" s="182"/>
      <c r="K334" s="408"/>
      <c r="L334" s="182"/>
      <c r="M334" t="s" s="411">
        <v>803</v>
      </c>
      <c r="N334" s="409">
        <v>44882</v>
      </c>
      <c r="O334" s="409"/>
      <c r="P334" s="409"/>
      <c r="Q334" s="409"/>
      <c r="R334" s="409"/>
      <c r="S334" s="409"/>
      <c r="T334" s="415"/>
      <c r="U334" s="405"/>
    </row>
    <row r="335" ht="15.95" customHeight="1">
      <c r="A335" s="413">
        <v>2022</v>
      </c>
      <c r="B335" t="s" s="414">
        <v>27</v>
      </c>
      <c r="C335" s="407">
        <v>17000</v>
      </c>
      <c r="D335" s="407">
        <v>17000</v>
      </c>
      <c r="E335" s="389">
        <v>80339</v>
      </c>
      <c r="F335" t="s" s="406">
        <v>107</v>
      </c>
      <c r="G335" t="s" s="406">
        <v>875</v>
      </c>
      <c r="H335" s="182"/>
      <c r="I335" t="s" s="406">
        <v>50</v>
      </c>
      <c r="J335" s="182"/>
      <c r="K335" s="408"/>
      <c r="L335" s="182"/>
      <c r="M335" t="s" s="411">
        <v>71</v>
      </c>
      <c r="N335" s="409">
        <v>44838</v>
      </c>
      <c r="O335" s="409"/>
      <c r="P335" s="409"/>
      <c r="Q335" s="409"/>
      <c r="R335" s="409"/>
      <c r="S335" s="409"/>
      <c r="T335" s="415"/>
      <c r="U335" s="405"/>
    </row>
    <row r="336" ht="15.95" customHeight="1">
      <c r="A336" s="413">
        <v>2022</v>
      </c>
      <c r="B336" t="s" s="414">
        <v>27</v>
      </c>
      <c r="C336" s="407">
        <v>10200</v>
      </c>
      <c r="D336" s="407">
        <v>10200</v>
      </c>
      <c r="E336" s="389">
        <v>94474</v>
      </c>
      <c r="F336" t="s" s="406">
        <v>1594</v>
      </c>
      <c r="G336" t="s" s="406">
        <v>1595</v>
      </c>
      <c r="H336" s="182"/>
      <c r="I336" t="s" s="406">
        <v>669</v>
      </c>
      <c r="J336" s="182"/>
      <c r="K336" s="408"/>
      <c r="L336" s="182"/>
      <c r="M336" t="s" s="411">
        <v>71</v>
      </c>
      <c r="N336" s="409">
        <v>44896</v>
      </c>
      <c r="O336" s="409"/>
      <c r="P336" s="409"/>
      <c r="Q336" s="409"/>
      <c r="R336" s="409"/>
      <c r="S336" s="409"/>
      <c r="T336" s="415"/>
      <c r="U336" s="405"/>
    </row>
    <row r="337" ht="15.95" customHeight="1">
      <c r="A337" s="413">
        <v>2022</v>
      </c>
      <c r="B337" t="s" s="414">
        <v>1068</v>
      </c>
      <c r="C337" s="407">
        <v>10074</v>
      </c>
      <c r="D337" s="407">
        <v>14338</v>
      </c>
      <c r="E337" s="389">
        <v>80634</v>
      </c>
      <c r="F337" t="s" s="406">
        <v>107</v>
      </c>
      <c r="G337" t="s" s="406">
        <v>1596</v>
      </c>
      <c r="H337" t="s" s="406">
        <v>399</v>
      </c>
      <c r="I337" t="s" s="406">
        <v>400</v>
      </c>
      <c r="J337" t="s" s="406">
        <v>401</v>
      </c>
      <c r="K337" t="s" s="411">
        <v>52</v>
      </c>
      <c r="L337" s="182"/>
      <c r="M337" t="s" s="411">
        <v>242</v>
      </c>
      <c r="N337" s="409"/>
      <c r="O337" s="409"/>
      <c r="P337" s="409"/>
      <c r="Q337" s="409"/>
      <c r="R337" s="409"/>
      <c r="S337" s="409">
        <v>44632</v>
      </c>
      <c r="T337" s="415"/>
      <c r="U337" s="405"/>
    </row>
    <row r="338" ht="15.95" customHeight="1">
      <c r="A338" s="413">
        <v>2022</v>
      </c>
      <c r="B338" t="s" s="414">
        <v>1068</v>
      </c>
      <c r="C338" s="407">
        <v>10161</v>
      </c>
      <c r="D338" s="407">
        <v>10161</v>
      </c>
      <c r="E338" s="389">
        <v>81379</v>
      </c>
      <c r="F338" t="s" s="406">
        <v>107</v>
      </c>
      <c r="G338" t="s" s="406">
        <v>1485</v>
      </c>
      <c r="H338" t="s" s="406">
        <v>399</v>
      </c>
      <c r="I338" t="s" s="406">
        <v>617</v>
      </c>
      <c r="J338" t="s" s="406">
        <v>401</v>
      </c>
      <c r="K338" t="s" s="411">
        <v>52</v>
      </c>
      <c r="L338" s="182"/>
      <c r="M338" t="s" s="411">
        <v>1486</v>
      </c>
      <c r="N338" s="409"/>
      <c r="O338" s="409"/>
      <c r="P338" s="409"/>
      <c r="Q338" s="409"/>
      <c r="R338" s="409"/>
      <c r="S338" s="409">
        <v>44680</v>
      </c>
      <c r="T338" t="s" s="411">
        <v>1597</v>
      </c>
      <c r="U338" s="405"/>
    </row>
    <row r="339" ht="15.95" customHeight="1">
      <c r="A339" s="413">
        <v>2022</v>
      </c>
      <c r="B339" t="s" s="414">
        <v>1068</v>
      </c>
      <c r="C339" s="407">
        <v>10048</v>
      </c>
      <c r="D339" s="407">
        <v>14175</v>
      </c>
      <c r="E339" s="389">
        <v>80335</v>
      </c>
      <c r="F339" t="s" s="406">
        <v>107</v>
      </c>
      <c r="G339" t="s" s="406">
        <v>1383</v>
      </c>
      <c r="H339" t="s" s="406">
        <v>1544</v>
      </c>
      <c r="I339" t="s" s="406">
        <v>400</v>
      </c>
      <c r="J339" t="s" s="406">
        <v>401</v>
      </c>
      <c r="K339" t="s" s="411">
        <v>70</v>
      </c>
      <c r="L339" s="182"/>
      <c r="M339" t="s" s="411">
        <v>71</v>
      </c>
      <c r="N339" s="409"/>
      <c r="O339" s="409"/>
      <c r="P339" s="409"/>
      <c r="Q339" s="409"/>
      <c r="R339" s="409"/>
      <c r="S339" s="409">
        <v>44773</v>
      </c>
      <c r="T339" t="s" s="411">
        <v>1597</v>
      </c>
      <c r="U339" s="405"/>
    </row>
    <row r="340" ht="15.95" customHeight="1">
      <c r="A340" s="413">
        <v>2022</v>
      </c>
      <c r="B340" t="s" s="414">
        <v>1068</v>
      </c>
      <c r="C340" s="407">
        <v>10078</v>
      </c>
      <c r="D340" s="407">
        <v>14437</v>
      </c>
      <c r="E340" s="389">
        <v>85375</v>
      </c>
      <c r="F340" t="s" s="406">
        <v>310</v>
      </c>
      <c r="G340" t="s" s="406">
        <v>1598</v>
      </c>
      <c r="H340" t="s" s="406">
        <v>399</v>
      </c>
      <c r="I340" t="s" s="406">
        <v>400</v>
      </c>
      <c r="J340" t="s" s="406">
        <v>401</v>
      </c>
      <c r="K340" t="s" s="411">
        <v>52</v>
      </c>
      <c r="L340" s="182"/>
      <c r="M340" t="s" s="411">
        <v>403</v>
      </c>
      <c r="N340" s="409"/>
      <c r="O340" s="409"/>
      <c r="P340" s="409"/>
      <c r="Q340" s="409"/>
      <c r="R340" s="409"/>
      <c r="S340" s="409">
        <v>44834</v>
      </c>
      <c r="T340" t="s" s="411">
        <v>1599</v>
      </c>
      <c r="U340" s="405"/>
    </row>
    <row r="341" ht="15.95" customHeight="1">
      <c r="A341" s="413">
        <v>2022</v>
      </c>
      <c r="B341" t="s" s="414">
        <v>1068</v>
      </c>
      <c r="C341" s="407">
        <v>10087</v>
      </c>
      <c r="D341" s="407">
        <v>16102</v>
      </c>
      <c r="E341" s="389">
        <v>81925</v>
      </c>
      <c r="F341" t="s" s="406">
        <v>107</v>
      </c>
      <c r="G341" t="s" s="406">
        <v>1600</v>
      </c>
      <c r="H341" t="s" s="406">
        <v>399</v>
      </c>
      <c r="I341" t="s" s="406">
        <v>400</v>
      </c>
      <c r="J341" t="s" s="406">
        <v>401</v>
      </c>
      <c r="K341" t="s" s="411">
        <v>52</v>
      </c>
      <c r="L341" s="182"/>
      <c r="M341" t="s" s="411">
        <v>474</v>
      </c>
      <c r="N341" s="409"/>
      <c r="O341" s="409"/>
      <c r="P341" s="409"/>
      <c r="Q341" s="409"/>
      <c r="R341" s="409"/>
      <c r="S341" s="409">
        <v>44913</v>
      </c>
      <c r="T341" t="s" s="411">
        <v>1601</v>
      </c>
      <c r="U341" s="405"/>
    </row>
    <row r="342" ht="15.95" customHeight="1">
      <c r="A342" s="413">
        <v>2022</v>
      </c>
      <c r="B342" t="s" s="414">
        <v>1068</v>
      </c>
      <c r="C342" s="407">
        <v>10036</v>
      </c>
      <c r="D342" s="407">
        <v>16260</v>
      </c>
      <c r="E342" s="389">
        <v>80634</v>
      </c>
      <c r="F342" t="s" s="406">
        <v>107</v>
      </c>
      <c r="G342" t="s" s="406">
        <v>1602</v>
      </c>
      <c r="H342" s="389">
        <v>1</v>
      </c>
      <c r="I342" t="s" s="406">
        <v>166</v>
      </c>
      <c r="J342" t="s" s="406">
        <v>51</v>
      </c>
      <c r="K342" t="s" s="411">
        <v>52</v>
      </c>
      <c r="L342" s="182"/>
      <c r="M342" t="s" s="411">
        <v>242</v>
      </c>
      <c r="N342" s="409"/>
      <c r="O342" s="409"/>
      <c r="P342" s="409"/>
      <c r="Q342" s="409"/>
      <c r="R342" s="409"/>
      <c r="S342" s="409">
        <v>44926</v>
      </c>
      <c r="T342" t="s" s="411">
        <v>1603</v>
      </c>
      <c r="U342" s="405"/>
    </row>
    <row r="343" ht="15.95" customHeight="1">
      <c r="A343" s="413">
        <v>2022</v>
      </c>
      <c r="B343" t="s" s="414">
        <v>1068</v>
      </c>
      <c r="C343" s="407">
        <v>10026</v>
      </c>
      <c r="D343" s="407">
        <v>14480</v>
      </c>
      <c r="E343" s="389">
        <v>82211</v>
      </c>
      <c r="F343" t="s" s="406">
        <v>1477</v>
      </c>
      <c r="G343" t="s" s="406">
        <v>1478</v>
      </c>
      <c r="H343" s="389">
        <v>1</v>
      </c>
      <c r="I343" t="s" s="406">
        <v>50</v>
      </c>
      <c r="J343" t="s" s="406">
        <v>51</v>
      </c>
      <c r="K343" t="s" s="411">
        <v>70</v>
      </c>
      <c r="L343" s="182"/>
      <c r="M343" t="s" s="411">
        <v>71</v>
      </c>
      <c r="N343" s="409"/>
      <c r="O343" s="409"/>
      <c r="P343" s="409"/>
      <c r="Q343" s="409"/>
      <c r="R343" s="409"/>
      <c r="S343" s="409">
        <v>44909</v>
      </c>
      <c r="T343" t="s" s="411">
        <v>1604</v>
      </c>
      <c r="U343" s="405"/>
    </row>
    <row r="344" ht="15.95" customHeight="1">
      <c r="A344" s="413">
        <v>2022</v>
      </c>
      <c r="B344" t="s" s="414">
        <v>1068</v>
      </c>
      <c r="C344" s="407">
        <v>10197</v>
      </c>
      <c r="D344" s="407">
        <v>10197</v>
      </c>
      <c r="E344" s="389">
        <v>81369</v>
      </c>
      <c r="F344" t="s" s="406">
        <v>107</v>
      </c>
      <c r="G344" t="s" s="406">
        <v>1591</v>
      </c>
      <c r="H344" t="s" s="406">
        <v>399</v>
      </c>
      <c r="I344" t="s" s="406">
        <v>400</v>
      </c>
      <c r="J344" t="s" s="406">
        <v>401</v>
      </c>
      <c r="K344" t="s" s="411">
        <v>52</v>
      </c>
      <c r="L344" s="182"/>
      <c r="M344" t="s" s="411">
        <v>474</v>
      </c>
      <c r="N344" s="409"/>
      <c r="O344" s="409"/>
      <c r="P344" s="409"/>
      <c r="Q344" s="409"/>
      <c r="R344" s="409"/>
      <c r="S344" s="409">
        <v>44861</v>
      </c>
      <c r="T344" t="s" s="411">
        <v>1605</v>
      </c>
      <c r="U344" s="405"/>
    </row>
    <row r="345" ht="15.95" customHeight="1">
      <c r="A345" s="413">
        <v>2022</v>
      </c>
      <c r="B345" t="s" s="414">
        <v>1030</v>
      </c>
      <c r="C345" s="407">
        <v>10063</v>
      </c>
      <c r="D345" s="407">
        <v>13850</v>
      </c>
      <c r="E345" s="182"/>
      <c r="F345" t="s" s="406">
        <v>107</v>
      </c>
      <c r="G345" t="s" s="406">
        <v>1465</v>
      </c>
      <c r="H345" s="182"/>
      <c r="I345" s="182"/>
      <c r="J345" s="182"/>
      <c r="K345" s="408"/>
      <c r="L345" s="182"/>
      <c r="M345" s="408"/>
      <c r="N345" s="409"/>
      <c r="O345" s="409"/>
      <c r="P345" s="409"/>
      <c r="Q345" s="409"/>
      <c r="R345" t="s" s="410">
        <v>1606</v>
      </c>
      <c r="S345" s="409"/>
      <c r="T345" t="s" s="411">
        <v>1607</v>
      </c>
      <c r="U345" s="405"/>
    </row>
    <row r="346" ht="15.95" customHeight="1">
      <c r="A346" s="413">
        <v>2022</v>
      </c>
      <c r="B346" t="s" s="414">
        <v>1030</v>
      </c>
      <c r="C346" s="407">
        <v>10195</v>
      </c>
      <c r="D346" s="407">
        <v>10195</v>
      </c>
      <c r="E346" s="182"/>
      <c r="F346" t="s" s="406">
        <v>107</v>
      </c>
      <c r="G346" t="s" s="406">
        <v>1608</v>
      </c>
      <c r="H346" s="182"/>
      <c r="I346" s="182"/>
      <c r="J346" s="182"/>
      <c r="K346" s="408"/>
      <c r="L346" s="182"/>
      <c r="M346" s="408"/>
      <c r="N346" s="409"/>
      <c r="O346" s="409"/>
      <c r="P346" s="409"/>
      <c r="Q346" s="409"/>
      <c r="R346" t="s" s="410">
        <v>1609</v>
      </c>
      <c r="S346" s="409"/>
      <c r="T346" s="415"/>
      <c r="U346" s="405"/>
    </row>
    <row r="347" ht="15.95" customHeight="1">
      <c r="A347" s="413">
        <v>2022</v>
      </c>
      <c r="B347" t="s" s="414">
        <v>1030</v>
      </c>
      <c r="C347" s="407">
        <v>10192</v>
      </c>
      <c r="D347" s="407">
        <v>10192</v>
      </c>
      <c r="E347" s="182"/>
      <c r="F347" t="s" s="406">
        <v>1610</v>
      </c>
      <c r="G347" t="s" s="406">
        <v>814</v>
      </c>
      <c r="H347" s="182"/>
      <c r="I347" s="182"/>
      <c r="J347" s="182"/>
      <c r="K347" s="408"/>
      <c r="L347" s="182"/>
      <c r="M347" s="408"/>
      <c r="N347" s="409"/>
      <c r="O347" s="409"/>
      <c r="P347" s="409"/>
      <c r="Q347" s="409"/>
      <c r="R347" t="s" s="410">
        <v>1611</v>
      </c>
      <c r="S347" s="409"/>
      <c r="T347" t="s" s="411">
        <v>1612</v>
      </c>
      <c r="U347" s="405"/>
    </row>
    <row r="348" ht="15.95" customHeight="1">
      <c r="A348" s="413">
        <v>2022</v>
      </c>
      <c r="B348" t="s" s="414">
        <v>1030</v>
      </c>
      <c r="C348" s="407">
        <v>10179</v>
      </c>
      <c r="D348" s="407">
        <v>10179</v>
      </c>
      <c r="E348" s="182"/>
      <c r="F348" t="s" s="406">
        <v>742</v>
      </c>
      <c r="G348" t="s" s="406">
        <v>743</v>
      </c>
      <c r="H348" s="182"/>
      <c r="I348" s="182"/>
      <c r="J348" s="182"/>
      <c r="K348" s="408"/>
      <c r="L348" s="182"/>
      <c r="M348" s="408"/>
      <c r="N348" s="409"/>
      <c r="O348" s="409"/>
      <c r="P348" s="409"/>
      <c r="Q348" s="409"/>
      <c r="R348" t="s" s="410">
        <v>1613</v>
      </c>
      <c r="S348" s="409"/>
      <c r="T348" t="s" s="411">
        <v>1614</v>
      </c>
      <c r="U348" s="405"/>
    </row>
    <row r="349" ht="15.95" customHeight="1">
      <c r="A349" s="413">
        <v>2022</v>
      </c>
      <c r="B349" t="s" s="414">
        <v>1030</v>
      </c>
      <c r="C349" s="407">
        <v>10056</v>
      </c>
      <c r="D349" s="407">
        <v>15516</v>
      </c>
      <c r="E349" s="182"/>
      <c r="F349" t="s" s="406">
        <v>350</v>
      </c>
      <c r="G349" t="s" s="406">
        <v>351</v>
      </c>
      <c r="H349" s="182"/>
      <c r="I349" s="182"/>
      <c r="J349" s="182"/>
      <c r="K349" s="408"/>
      <c r="L349" s="182"/>
      <c r="M349" s="408"/>
      <c r="N349" s="409"/>
      <c r="O349" s="409"/>
      <c r="P349" s="409"/>
      <c r="Q349" s="409"/>
      <c r="R349" s="409">
        <v>44657</v>
      </c>
      <c r="S349" s="409"/>
      <c r="T349" t="s" s="411">
        <v>1531</v>
      </c>
      <c r="U349" s="405"/>
    </row>
    <row r="350" ht="15.95" customHeight="1">
      <c r="A350" s="413">
        <v>2022</v>
      </c>
      <c r="B350" t="s" s="414">
        <v>1030</v>
      </c>
      <c r="C350" s="407">
        <v>10039</v>
      </c>
      <c r="D350" s="407">
        <v>16658</v>
      </c>
      <c r="E350" s="182"/>
      <c r="F350" t="s" s="406">
        <v>107</v>
      </c>
      <c r="G350" t="s" s="406">
        <v>270</v>
      </c>
      <c r="H350" s="182"/>
      <c r="I350" s="182"/>
      <c r="J350" s="182"/>
      <c r="K350" s="408"/>
      <c r="L350" s="182"/>
      <c r="M350" s="408"/>
      <c r="N350" s="409"/>
      <c r="O350" s="409"/>
      <c r="P350" s="409"/>
      <c r="Q350" s="409"/>
      <c r="R350" t="s" s="410">
        <v>1615</v>
      </c>
      <c r="S350" s="409"/>
      <c r="T350" t="s" s="411">
        <v>1616</v>
      </c>
      <c r="U350" s="405"/>
    </row>
    <row r="351" ht="15.95" customHeight="1">
      <c r="A351" s="413">
        <v>2022</v>
      </c>
      <c r="B351" t="s" s="414">
        <v>1030</v>
      </c>
      <c r="C351" s="407">
        <v>10080</v>
      </c>
      <c r="D351" s="407">
        <v>14457</v>
      </c>
      <c r="E351" s="389">
        <v>85435</v>
      </c>
      <c r="F351" t="s" s="406">
        <v>319</v>
      </c>
      <c r="G351" t="s" s="406">
        <v>445</v>
      </c>
      <c r="H351" s="182"/>
      <c r="I351" s="182"/>
      <c r="J351" s="182"/>
      <c r="K351" s="408"/>
      <c r="L351" s="182"/>
      <c r="M351" s="408"/>
      <c r="N351" s="409"/>
      <c r="O351" s="409"/>
      <c r="P351" s="409"/>
      <c r="Q351" s="409"/>
      <c r="R351" t="s" s="410">
        <v>1617</v>
      </c>
      <c r="S351" s="409"/>
      <c r="T351" t="s" s="411">
        <v>1618</v>
      </c>
      <c r="U351" s="405"/>
    </row>
    <row r="352" ht="15.95" customHeight="1">
      <c r="A352" s="413">
        <v>2022</v>
      </c>
      <c r="B352" t="s" s="414">
        <v>1030</v>
      </c>
      <c r="C352" s="407">
        <v>10193</v>
      </c>
      <c r="D352" s="407">
        <v>10193</v>
      </c>
      <c r="E352" s="182"/>
      <c r="F352" t="s" s="406">
        <v>107</v>
      </c>
      <c r="G352" t="s" s="406">
        <v>821</v>
      </c>
      <c r="H352" s="182"/>
      <c r="I352" s="182"/>
      <c r="J352" s="182"/>
      <c r="K352" s="408"/>
      <c r="L352" s="182"/>
      <c r="M352" s="408"/>
      <c r="N352" s="409"/>
      <c r="O352" s="409"/>
      <c r="P352" s="409"/>
      <c r="Q352" s="409"/>
      <c r="R352" t="s" s="410">
        <v>1619</v>
      </c>
      <c r="S352" s="409"/>
      <c r="T352" t="s" s="411">
        <v>1620</v>
      </c>
      <c r="U352" s="405"/>
    </row>
    <row r="353" ht="15.95" customHeight="1">
      <c r="A353" s="413">
        <v>2022</v>
      </c>
      <c r="B353" t="s" s="414">
        <v>1030</v>
      </c>
      <c r="C353" s="407">
        <v>10038</v>
      </c>
      <c r="D353" s="407">
        <v>16640</v>
      </c>
      <c r="E353" s="182"/>
      <c r="F353" t="s" s="406">
        <v>107</v>
      </c>
      <c r="G353" t="s" s="406">
        <v>262</v>
      </c>
      <c r="H353" s="182"/>
      <c r="I353" s="182"/>
      <c r="J353" s="182"/>
      <c r="K353" s="408"/>
      <c r="L353" s="182"/>
      <c r="M353" s="408"/>
      <c r="N353" s="409"/>
      <c r="O353" s="409"/>
      <c r="P353" s="409"/>
      <c r="Q353" s="409"/>
      <c r="R353" t="s" s="410">
        <v>1621</v>
      </c>
      <c r="S353" s="409"/>
      <c r="T353" t="s" s="411">
        <v>1622</v>
      </c>
      <c r="U353" s="405"/>
    </row>
    <row r="354" ht="15.95" customHeight="1">
      <c r="A354" s="413">
        <v>2022</v>
      </c>
      <c r="B354" t="s" s="414">
        <v>1030</v>
      </c>
      <c r="C354" s="407">
        <v>10043</v>
      </c>
      <c r="D354" s="407">
        <v>18813</v>
      </c>
      <c r="E354" s="182"/>
      <c r="F354" t="s" s="406">
        <v>107</v>
      </c>
      <c r="G354" t="s" s="406">
        <v>295</v>
      </c>
      <c r="H354" s="182"/>
      <c r="I354" s="182"/>
      <c r="J354" s="182"/>
      <c r="K354" s="408"/>
      <c r="L354" s="182"/>
      <c r="M354" s="408"/>
      <c r="N354" s="409"/>
      <c r="O354" s="409"/>
      <c r="P354" s="409"/>
      <c r="Q354" s="409"/>
      <c r="R354" t="s" s="410">
        <v>1623</v>
      </c>
      <c r="S354" s="409"/>
      <c r="T354" t="s" s="411">
        <v>1624</v>
      </c>
      <c r="U354" s="405"/>
    </row>
    <row r="355" ht="15.95" customHeight="1">
      <c r="A355" s="413">
        <v>2022</v>
      </c>
      <c r="B355" t="s" s="414">
        <v>1030</v>
      </c>
      <c r="C355" s="407">
        <v>10134</v>
      </c>
      <c r="D355" s="407">
        <v>15903</v>
      </c>
      <c r="E355" s="182"/>
      <c r="F355" t="s" s="406">
        <v>107</v>
      </c>
      <c r="G355" t="s" s="406">
        <v>557</v>
      </c>
      <c r="H355" s="182"/>
      <c r="I355" s="182"/>
      <c r="J355" s="182"/>
      <c r="K355" s="408"/>
      <c r="L355" s="182"/>
      <c r="M355" s="408"/>
      <c r="N355" s="409"/>
      <c r="O355" s="409"/>
      <c r="P355" s="409"/>
      <c r="Q355" s="409"/>
      <c r="R355" s="409">
        <v>44881</v>
      </c>
      <c r="S355" s="409"/>
      <c r="T355" t="s" s="411">
        <v>1625</v>
      </c>
      <c r="U355" s="405"/>
    </row>
    <row r="356" ht="15.95" customHeight="1">
      <c r="A356" s="413">
        <v>2022</v>
      </c>
      <c r="B356" t="s" s="414">
        <v>1030</v>
      </c>
      <c r="C356" s="407">
        <v>10167</v>
      </c>
      <c r="D356" s="407">
        <v>16975</v>
      </c>
      <c r="E356" s="182"/>
      <c r="F356" t="s" s="406">
        <v>673</v>
      </c>
      <c r="G356" t="s" s="406">
        <v>674</v>
      </c>
      <c r="H356" s="182"/>
      <c r="I356" s="182"/>
      <c r="J356" s="182"/>
      <c r="K356" s="408"/>
      <c r="L356" s="182"/>
      <c r="M356" s="408"/>
      <c r="N356" s="409"/>
      <c r="O356" s="409"/>
      <c r="P356" s="409"/>
      <c r="Q356" s="409"/>
      <c r="R356" s="409">
        <v>44882</v>
      </c>
      <c r="S356" s="409"/>
      <c r="T356" t="s" s="411">
        <v>1626</v>
      </c>
      <c r="U356" s="405"/>
    </row>
    <row r="357" ht="15.95" customHeight="1">
      <c r="A357" s="413">
        <v>2023</v>
      </c>
      <c r="B357" t="s" s="414">
        <v>27</v>
      </c>
      <c r="C357" s="407">
        <v>10206</v>
      </c>
      <c r="D357" s="407">
        <v>10206</v>
      </c>
      <c r="E357" s="389">
        <v>81737</v>
      </c>
      <c r="F357" t="s" s="406">
        <v>107</v>
      </c>
      <c r="G357" t="s" s="406">
        <v>1627</v>
      </c>
      <c r="H357" s="182"/>
      <c r="I357" t="s" s="406">
        <v>166</v>
      </c>
      <c r="J357" s="182"/>
      <c r="K357" s="408"/>
      <c r="L357" s="182"/>
      <c r="M357" t="s" s="411">
        <v>71</v>
      </c>
      <c r="N357" s="409">
        <v>45120</v>
      </c>
      <c r="O357" s="409"/>
      <c r="P357" s="409"/>
      <c r="Q357" s="409"/>
      <c r="R357" s="409"/>
      <c r="S357" s="409"/>
      <c r="T357" s="415"/>
      <c r="U357" s="405"/>
    </row>
    <row r="358" ht="15.95" customHeight="1">
      <c r="A358" s="413">
        <v>2023</v>
      </c>
      <c r="B358" t="s" s="414">
        <v>27</v>
      </c>
      <c r="C358" s="407">
        <v>10205</v>
      </c>
      <c r="D358" s="407">
        <v>10205</v>
      </c>
      <c r="E358" s="389">
        <v>93413</v>
      </c>
      <c r="F358" t="s" s="406">
        <v>844</v>
      </c>
      <c r="G358" t="s" s="406">
        <v>845</v>
      </c>
      <c r="H358" s="182"/>
      <c r="I358" t="s" s="406">
        <v>669</v>
      </c>
      <c r="J358" s="182"/>
      <c r="K358" s="408"/>
      <c r="L358" s="182"/>
      <c r="M358" t="s" s="411">
        <v>71</v>
      </c>
      <c r="N358" s="409">
        <v>45139</v>
      </c>
      <c r="O358" s="409"/>
      <c r="P358" s="409"/>
      <c r="Q358" s="409"/>
      <c r="R358" s="409"/>
      <c r="S358" s="409"/>
      <c r="T358" s="415"/>
      <c r="U358" s="405"/>
    </row>
    <row r="359" ht="15.95" customHeight="1">
      <c r="A359" s="413">
        <v>2023</v>
      </c>
      <c r="B359" t="s" s="414">
        <v>27</v>
      </c>
      <c r="C359" s="407">
        <v>10050</v>
      </c>
      <c r="D359" s="407">
        <v>14184</v>
      </c>
      <c r="E359" s="389">
        <v>85435</v>
      </c>
      <c r="F359" t="s" s="406">
        <v>319</v>
      </c>
      <c r="G359" t="s" s="406">
        <v>320</v>
      </c>
      <c r="H359" s="182"/>
      <c r="I359" t="s" s="406">
        <v>166</v>
      </c>
      <c r="J359" s="182"/>
      <c r="K359" s="408"/>
      <c r="L359" s="182"/>
      <c r="M359" t="s" s="411">
        <v>322</v>
      </c>
      <c r="N359" s="409">
        <v>45239</v>
      </c>
      <c r="O359" s="409"/>
      <c r="P359" s="409"/>
      <c r="Q359" s="409"/>
      <c r="R359" s="409"/>
      <c r="S359" s="409"/>
      <c r="T359" s="415"/>
      <c r="U359" s="405"/>
    </row>
    <row r="360" ht="15.95" customHeight="1">
      <c r="A360" s="413">
        <v>2023</v>
      </c>
      <c r="B360" t="s" s="414">
        <v>27</v>
      </c>
      <c r="C360" s="407">
        <v>10207</v>
      </c>
      <c r="D360" s="407">
        <v>10207</v>
      </c>
      <c r="E360" s="389">
        <v>94032</v>
      </c>
      <c r="F360" t="s" s="406">
        <v>852</v>
      </c>
      <c r="G360" t="s" s="406">
        <v>853</v>
      </c>
      <c r="H360" s="182"/>
      <c r="I360" t="s" s="406">
        <v>669</v>
      </c>
      <c r="J360" s="182"/>
      <c r="K360" s="408"/>
      <c r="L360" s="182"/>
      <c r="M360" t="s" s="411">
        <v>71</v>
      </c>
      <c r="N360" s="409">
        <v>45252</v>
      </c>
      <c r="O360" s="409"/>
      <c r="P360" s="409"/>
      <c r="Q360" s="409"/>
      <c r="R360" s="409"/>
      <c r="S360" s="409"/>
      <c r="T360" s="415"/>
      <c r="U360" s="405"/>
    </row>
    <row r="361" ht="15.95" customHeight="1">
      <c r="A361" s="413">
        <v>2023</v>
      </c>
      <c r="B361" t="s" s="414">
        <v>27</v>
      </c>
      <c r="C361" s="407">
        <v>10203</v>
      </c>
      <c r="D361" s="407">
        <v>10203</v>
      </c>
      <c r="E361" s="389">
        <v>80336</v>
      </c>
      <c r="F361" t="s" s="406">
        <v>107</v>
      </c>
      <c r="G361" t="s" s="406">
        <v>842</v>
      </c>
      <c r="H361" s="182"/>
      <c r="I361" t="s" s="406">
        <v>600</v>
      </c>
      <c r="J361" s="182"/>
      <c r="K361" s="408"/>
      <c r="L361" s="182"/>
      <c r="M361" t="s" s="411">
        <v>828</v>
      </c>
      <c r="N361" s="409">
        <v>45272</v>
      </c>
      <c r="O361" s="409"/>
      <c r="P361" s="409"/>
      <c r="Q361" s="409"/>
      <c r="R361" s="409"/>
      <c r="S361" s="409"/>
      <c r="T361" s="415"/>
      <c r="U361" s="405"/>
    </row>
    <row r="362" ht="15.95" customHeight="1">
      <c r="A362" s="413">
        <v>2023</v>
      </c>
      <c r="B362" t="s" s="414">
        <v>27</v>
      </c>
      <c r="C362" s="407">
        <v>10202</v>
      </c>
      <c r="D362" s="407">
        <v>10202</v>
      </c>
      <c r="E362" s="389">
        <v>85604</v>
      </c>
      <c r="F362" t="s" s="406">
        <v>836</v>
      </c>
      <c r="G362" t="s" s="406">
        <v>837</v>
      </c>
      <c r="H362" s="182"/>
      <c r="I362" t="s" s="406">
        <v>166</v>
      </c>
      <c r="J362" s="182"/>
      <c r="K362" s="408"/>
      <c r="L362" s="182"/>
      <c r="M362" t="s" s="411">
        <v>502</v>
      </c>
      <c r="N362" s="409">
        <v>45316</v>
      </c>
      <c r="O362" s="409"/>
      <c r="P362" s="409"/>
      <c r="Q362" s="409"/>
      <c r="R362" s="409"/>
      <c r="S362" s="409"/>
      <c r="T362" s="415"/>
      <c r="U362" s="405"/>
    </row>
    <row r="363" ht="15.95" customHeight="1">
      <c r="A363" s="413">
        <v>2023</v>
      </c>
      <c r="B363" t="s" s="414">
        <v>1068</v>
      </c>
      <c r="C363" s="407">
        <v>10018</v>
      </c>
      <c r="D363" s="407">
        <v>14435</v>
      </c>
      <c r="E363" s="389">
        <v>83471</v>
      </c>
      <c r="F363" t="s" s="406">
        <v>1471</v>
      </c>
      <c r="G363" t="s" s="406">
        <v>171</v>
      </c>
      <c r="H363" t="s" s="406">
        <v>399</v>
      </c>
      <c r="I363" t="s" s="406">
        <v>617</v>
      </c>
      <c r="J363" t="s" s="406">
        <v>401</v>
      </c>
      <c r="K363" t="s" s="411">
        <v>549</v>
      </c>
      <c r="L363" s="182"/>
      <c r="M363" t="s" s="411">
        <v>1539</v>
      </c>
      <c r="N363" s="409"/>
      <c r="O363" s="409"/>
      <c r="P363" s="409"/>
      <c r="Q363" s="409"/>
      <c r="R363" s="409"/>
      <c r="S363" s="409">
        <v>44865</v>
      </c>
      <c r="T363" t="s" s="411">
        <v>1628</v>
      </c>
      <c r="U363" s="405"/>
    </row>
    <row r="364" ht="15.95" customHeight="1">
      <c r="A364" s="413">
        <v>2023</v>
      </c>
      <c r="B364" t="s" s="414">
        <v>1068</v>
      </c>
      <c r="C364" s="407">
        <v>10191</v>
      </c>
      <c r="D364" s="407">
        <v>10191</v>
      </c>
      <c r="E364" s="389">
        <v>91054</v>
      </c>
      <c r="F364" t="s" s="406">
        <v>1540</v>
      </c>
      <c r="G364" t="s" s="406">
        <v>1338</v>
      </c>
      <c r="H364" t="s" s="406">
        <v>546</v>
      </c>
      <c r="I364" t="s" s="406">
        <v>1538</v>
      </c>
      <c r="J364" t="s" s="406">
        <v>1554</v>
      </c>
      <c r="K364" t="s" s="411">
        <v>402</v>
      </c>
      <c r="L364" s="182"/>
      <c r="M364" t="s" s="411">
        <v>746</v>
      </c>
      <c r="N364" s="409"/>
      <c r="O364" s="409"/>
      <c r="P364" s="409"/>
      <c r="Q364" s="409"/>
      <c r="R364" s="409"/>
      <c r="S364" s="409">
        <v>45040</v>
      </c>
      <c r="T364" t="s" s="411">
        <v>1597</v>
      </c>
      <c r="U364" s="405"/>
    </row>
    <row r="365" ht="15.95" customHeight="1">
      <c r="A365" s="413">
        <v>2023</v>
      </c>
      <c r="B365" t="s" s="414">
        <v>1068</v>
      </c>
      <c r="C365" s="407">
        <v>10196</v>
      </c>
      <c r="D365" s="407">
        <v>10196</v>
      </c>
      <c r="E365" s="389">
        <v>94161</v>
      </c>
      <c r="F365" t="s" s="406">
        <v>1589</v>
      </c>
      <c r="G365" t="s" s="406">
        <v>1590</v>
      </c>
      <c r="H365" t="s" s="406">
        <v>691</v>
      </c>
      <c r="I365" t="s" s="406">
        <v>692</v>
      </c>
      <c r="J365" t="s" s="406">
        <v>401</v>
      </c>
      <c r="K365" t="s" s="411">
        <v>549</v>
      </c>
      <c r="L365" s="182"/>
      <c r="M365" t="s" s="411">
        <v>71</v>
      </c>
      <c r="N365" s="409"/>
      <c r="O365" s="409"/>
      <c r="P365" s="409"/>
      <c r="Q365" s="409"/>
      <c r="R365" s="409"/>
      <c r="S365" s="409">
        <v>45104</v>
      </c>
      <c r="T365" s="415"/>
      <c r="U365" s="405"/>
    </row>
    <row r="366" ht="15.95" customHeight="1">
      <c r="A366" s="413">
        <v>2023</v>
      </c>
      <c r="B366" t="s" s="414">
        <v>1068</v>
      </c>
      <c r="C366" s="407">
        <v>10159</v>
      </c>
      <c r="D366" s="407">
        <v>16981</v>
      </c>
      <c r="E366" s="389">
        <v>94447</v>
      </c>
      <c r="F366" t="s" s="406">
        <v>699</v>
      </c>
      <c r="G366" t="s" s="406">
        <v>1152</v>
      </c>
      <c r="H366" t="s" s="406">
        <v>691</v>
      </c>
      <c r="I366" t="s" s="406">
        <v>692</v>
      </c>
      <c r="J366" t="s" s="406">
        <v>401</v>
      </c>
      <c r="K366" t="s" s="411">
        <v>549</v>
      </c>
      <c r="L366" s="182"/>
      <c r="M366" t="s" s="411">
        <v>71</v>
      </c>
      <c r="N366" s="409"/>
      <c r="O366" s="409"/>
      <c r="P366" s="409"/>
      <c r="Q366" s="409"/>
      <c r="R366" s="409"/>
      <c r="S366" s="409">
        <v>45138</v>
      </c>
      <c r="T366" s="415"/>
      <c r="U366" s="405"/>
    </row>
    <row r="367" ht="15.95" customHeight="1">
      <c r="A367" s="413">
        <v>2023</v>
      </c>
      <c r="B367" t="s" s="414">
        <v>1068</v>
      </c>
      <c r="C367" s="407">
        <v>10046</v>
      </c>
      <c r="D367" s="407">
        <v>14110</v>
      </c>
      <c r="E367" s="389">
        <v>85456</v>
      </c>
      <c r="F367" t="s" s="406">
        <v>1629</v>
      </c>
      <c r="G367" t="s" s="406">
        <v>1630</v>
      </c>
      <c r="H367" t="s" s="406">
        <v>399</v>
      </c>
      <c r="I367" t="s" s="406">
        <v>400</v>
      </c>
      <c r="J367" t="s" s="406">
        <v>548</v>
      </c>
      <c r="K367" t="s" s="411">
        <v>402</v>
      </c>
      <c r="L367" s="182"/>
      <c r="M367" t="s" s="411">
        <v>422</v>
      </c>
      <c r="N367" s="409"/>
      <c r="O367" s="409"/>
      <c r="P367" s="409"/>
      <c r="Q367" s="409"/>
      <c r="R367" s="409"/>
      <c r="S367" s="409">
        <v>45122</v>
      </c>
      <c r="T367" t="s" s="411">
        <v>1631</v>
      </c>
      <c r="U367" s="405"/>
    </row>
    <row r="368" ht="15.95" customHeight="1">
      <c r="A368" s="413">
        <v>2023</v>
      </c>
      <c r="B368" t="s" s="414">
        <v>1068</v>
      </c>
      <c r="C368" s="407">
        <v>10206</v>
      </c>
      <c r="D368" s="407">
        <v>10206</v>
      </c>
      <c r="E368" s="389">
        <v>80933</v>
      </c>
      <c r="F368" t="s" s="406">
        <v>1632</v>
      </c>
      <c r="G368" t="s" s="406">
        <v>752</v>
      </c>
      <c r="H368" t="s" s="406">
        <v>1544</v>
      </c>
      <c r="I368" t="s" s="406">
        <v>400</v>
      </c>
      <c r="J368" t="s" s="406">
        <v>548</v>
      </c>
      <c r="K368" t="s" s="411">
        <v>549</v>
      </c>
      <c r="L368" s="182"/>
      <c r="M368" t="s" s="411">
        <v>71</v>
      </c>
      <c r="N368" s="409"/>
      <c r="O368" s="409"/>
      <c r="P368" s="409"/>
      <c r="Q368" s="409"/>
      <c r="R368" s="409"/>
      <c r="S368" s="409">
        <v>45125</v>
      </c>
      <c r="T368" s="415"/>
      <c r="U368" s="405"/>
    </row>
    <row r="369" ht="15.95" customHeight="1">
      <c r="A369" s="413">
        <v>2023</v>
      </c>
      <c r="B369" t="s" s="414">
        <v>1068</v>
      </c>
      <c r="C369" s="407">
        <v>10145</v>
      </c>
      <c r="D369" s="407">
        <v>10145</v>
      </c>
      <c r="E369" s="389">
        <v>83022</v>
      </c>
      <c r="F369" t="s" s="406">
        <v>46</v>
      </c>
      <c r="G369" t="s" s="406">
        <v>1333</v>
      </c>
      <c r="H369" t="s" s="406">
        <v>399</v>
      </c>
      <c r="I369" t="s" s="406">
        <v>617</v>
      </c>
      <c r="J369" t="s" s="406">
        <v>401</v>
      </c>
      <c r="K369" t="s" s="411">
        <v>549</v>
      </c>
      <c r="L369" s="182"/>
      <c r="M369" t="s" s="411">
        <v>71</v>
      </c>
      <c r="N369" s="409"/>
      <c r="O369" s="409"/>
      <c r="P369" s="409"/>
      <c r="Q369" s="409"/>
      <c r="R369" s="409"/>
      <c r="S369" s="409">
        <v>45199</v>
      </c>
      <c r="T369" t="s" s="411">
        <v>1597</v>
      </c>
      <c r="U369" s="405"/>
    </row>
    <row r="370" ht="15.95" customHeight="1">
      <c r="A370" s="413">
        <v>2023</v>
      </c>
      <c r="B370" t="s" s="414">
        <v>1068</v>
      </c>
      <c r="C370" s="407">
        <v>10006</v>
      </c>
      <c r="D370" s="407">
        <v>14159</v>
      </c>
      <c r="E370" s="389">
        <v>86316</v>
      </c>
      <c r="F370" t="s" s="406">
        <v>1633</v>
      </c>
      <c r="G370" t="s" s="406">
        <v>1634</v>
      </c>
      <c r="H370" t="s" s="406">
        <v>399</v>
      </c>
      <c r="I370" t="s" s="406">
        <v>617</v>
      </c>
      <c r="J370" t="s" s="406">
        <v>548</v>
      </c>
      <c r="K370" t="s" s="411">
        <v>402</v>
      </c>
      <c r="L370" s="182"/>
      <c r="M370" t="s" s="411">
        <v>141</v>
      </c>
      <c r="N370" s="409"/>
      <c r="O370" s="409"/>
      <c r="P370" s="409"/>
      <c r="Q370" s="409"/>
      <c r="R370" s="409"/>
      <c r="S370" s="409">
        <v>45199</v>
      </c>
      <c r="T370" t="s" s="411">
        <v>1635</v>
      </c>
      <c r="U370" s="405"/>
    </row>
    <row r="371" ht="15.95" customHeight="1">
      <c r="A371" s="413">
        <v>2023</v>
      </c>
      <c r="B371" t="s" s="414">
        <v>1068</v>
      </c>
      <c r="C371" s="407">
        <v>10165</v>
      </c>
      <c r="D371" s="407">
        <v>16979</v>
      </c>
      <c r="E371" s="389">
        <v>94428</v>
      </c>
      <c r="F371" t="s" s="406">
        <v>1150</v>
      </c>
      <c r="G371" t="s" s="406">
        <v>1286</v>
      </c>
      <c r="H371" t="s" s="406">
        <v>691</v>
      </c>
      <c r="I371" t="s" s="406">
        <v>692</v>
      </c>
      <c r="J371" t="s" s="406">
        <v>401</v>
      </c>
      <c r="K371" t="s" s="411">
        <v>549</v>
      </c>
      <c r="L371" s="182"/>
      <c r="M371" t="s" s="411">
        <v>71</v>
      </c>
      <c r="N371" s="409"/>
      <c r="O371" s="409"/>
      <c r="P371" s="409"/>
      <c r="Q371" s="409"/>
      <c r="R371" s="409"/>
      <c r="S371" s="409">
        <v>45199</v>
      </c>
      <c r="T371" t="s" s="411">
        <v>1636</v>
      </c>
      <c r="U371" s="405"/>
    </row>
    <row r="372" ht="15.95" customHeight="1">
      <c r="A372" s="413">
        <v>2023</v>
      </c>
      <c r="B372" t="s" s="414">
        <v>1068</v>
      </c>
      <c r="C372" s="407">
        <v>10166</v>
      </c>
      <c r="D372" s="407">
        <v>15520</v>
      </c>
      <c r="E372" s="389">
        <v>94431</v>
      </c>
      <c r="F372" t="s" s="406">
        <v>687</v>
      </c>
      <c r="G372" t="s" s="406">
        <v>1637</v>
      </c>
      <c r="H372" t="s" s="406">
        <v>691</v>
      </c>
      <c r="I372" t="s" s="406">
        <v>692</v>
      </c>
      <c r="J372" t="s" s="406">
        <v>401</v>
      </c>
      <c r="K372" t="s" s="411">
        <v>549</v>
      </c>
      <c r="L372" s="182"/>
      <c r="M372" t="s" s="411">
        <v>71</v>
      </c>
      <c r="N372" s="409"/>
      <c r="O372" s="409"/>
      <c r="P372" s="409"/>
      <c r="Q372" s="409"/>
      <c r="R372" s="409"/>
      <c r="S372" s="409">
        <v>45199</v>
      </c>
      <c r="T372" t="s" s="411">
        <v>1636</v>
      </c>
      <c r="U372" s="405"/>
    </row>
    <row r="373" ht="15.95" customHeight="1">
      <c r="A373" s="413">
        <v>2023</v>
      </c>
      <c r="B373" t="s" s="414">
        <v>1068</v>
      </c>
      <c r="C373" s="407">
        <v>10200</v>
      </c>
      <c r="D373" s="407">
        <v>10200</v>
      </c>
      <c r="E373" s="389">
        <v>94474</v>
      </c>
      <c r="F373" t="s" s="406">
        <v>1594</v>
      </c>
      <c r="G373" t="s" s="406">
        <v>1595</v>
      </c>
      <c r="H373" t="s" s="406">
        <v>691</v>
      </c>
      <c r="I373" t="s" s="406">
        <v>692</v>
      </c>
      <c r="J373" t="s" s="406">
        <v>401</v>
      </c>
      <c r="K373" t="s" s="411">
        <v>549</v>
      </c>
      <c r="L373" s="182"/>
      <c r="M373" t="s" s="411">
        <v>71</v>
      </c>
      <c r="N373" s="409"/>
      <c r="O373" s="409"/>
      <c r="P373" s="409"/>
      <c r="Q373" s="409"/>
      <c r="R373" s="409"/>
      <c r="S373" s="409">
        <v>45260</v>
      </c>
      <c r="T373" t="s" s="411">
        <v>1638</v>
      </c>
      <c r="U373" s="405"/>
    </row>
    <row r="374" ht="15.95" customHeight="1">
      <c r="A374" s="413">
        <v>2023</v>
      </c>
      <c r="B374" t="s" s="414">
        <v>1068</v>
      </c>
      <c r="C374" s="407">
        <v>10066</v>
      </c>
      <c r="D374" s="407">
        <v>14177</v>
      </c>
      <c r="E374" s="389">
        <v>85368</v>
      </c>
      <c r="F374" t="s" s="406">
        <v>1639</v>
      </c>
      <c r="G374" t="s" s="406">
        <v>1640</v>
      </c>
      <c r="H374" t="s" s="406">
        <v>399</v>
      </c>
      <c r="I374" t="s" s="406">
        <v>400</v>
      </c>
      <c r="J374" t="s" s="406">
        <v>548</v>
      </c>
      <c r="K374" t="s" s="411">
        <v>402</v>
      </c>
      <c r="L374" s="182"/>
      <c r="M374" t="s" s="411">
        <v>403</v>
      </c>
      <c r="N374" s="409"/>
      <c r="O374" s="409"/>
      <c r="P374" s="409"/>
      <c r="Q374" s="409"/>
      <c r="R374" s="409"/>
      <c r="S374" s="409">
        <v>45278</v>
      </c>
      <c r="T374" t="s" s="411">
        <v>1641</v>
      </c>
      <c r="U374" s="405"/>
    </row>
    <row r="375" ht="15.95" customHeight="1">
      <c r="A375" s="413">
        <v>2023</v>
      </c>
      <c r="B375" t="s" s="414">
        <v>1030</v>
      </c>
      <c r="C375" s="407">
        <v>10162</v>
      </c>
      <c r="D375" s="407">
        <v>10162</v>
      </c>
      <c r="E375" s="182"/>
      <c r="F375" t="s" s="406">
        <v>107</v>
      </c>
      <c r="G375" t="s" s="406">
        <v>655</v>
      </c>
      <c r="H375" s="182"/>
      <c r="I375" s="182"/>
      <c r="J375" s="182"/>
      <c r="K375" s="408"/>
      <c r="L375" s="182"/>
      <c r="M375" s="408"/>
      <c r="N375" s="409"/>
      <c r="O375" s="409"/>
      <c r="P375" s="409"/>
      <c r="Q375" s="409"/>
      <c r="R375" t="s" s="410">
        <v>1642</v>
      </c>
      <c r="S375" s="409"/>
      <c r="T375" t="s" s="411">
        <v>1643</v>
      </c>
      <c r="U375" s="405"/>
    </row>
    <row r="376" ht="15.95" customHeight="1">
      <c r="A376" s="413">
        <v>2023</v>
      </c>
      <c r="B376" t="s" s="414">
        <v>1030</v>
      </c>
      <c r="C376" s="407">
        <v>10046</v>
      </c>
      <c r="D376" s="407">
        <v>14110</v>
      </c>
      <c r="E376" s="182"/>
      <c r="F376" t="s" s="406">
        <v>1629</v>
      </c>
      <c r="G376" t="s" s="406">
        <v>1630</v>
      </c>
      <c r="H376" s="182"/>
      <c r="I376" s="182"/>
      <c r="J376" s="182"/>
      <c r="K376" s="408"/>
      <c r="L376" s="182"/>
      <c r="M376" s="408"/>
      <c r="N376" s="409"/>
      <c r="O376" s="409"/>
      <c r="P376" s="409"/>
      <c r="Q376" s="409"/>
      <c r="R376" t="s" s="410">
        <v>1644</v>
      </c>
      <c r="S376" s="409"/>
      <c r="T376" t="s" s="411">
        <v>1645</v>
      </c>
      <c r="U376" s="405"/>
    </row>
    <row r="377" ht="15.95" customHeight="1">
      <c r="A377" s="413">
        <v>2023</v>
      </c>
      <c r="B377" t="s" s="414">
        <v>1030</v>
      </c>
      <c r="C377" s="407">
        <v>10135</v>
      </c>
      <c r="D377" s="407">
        <v>15911</v>
      </c>
      <c r="E377" s="182"/>
      <c r="F377" t="s" s="406">
        <v>107</v>
      </c>
      <c r="G377" t="s" s="406">
        <v>565</v>
      </c>
      <c r="H377" s="182"/>
      <c r="I377" s="182"/>
      <c r="J377" s="182"/>
      <c r="K377" s="408"/>
      <c r="L377" s="182"/>
      <c r="M377" s="408"/>
      <c r="N377" s="409"/>
      <c r="O377" s="409"/>
      <c r="P377" s="409"/>
      <c r="Q377" s="409"/>
      <c r="R377" t="s" s="410">
        <v>1646</v>
      </c>
      <c r="S377" s="409"/>
      <c r="T377" t="s" s="411">
        <v>1647</v>
      </c>
      <c r="U377" s="405"/>
    </row>
    <row r="378" ht="15.95" customHeight="1">
      <c r="A378" s="413">
        <v>2023</v>
      </c>
      <c r="B378" t="s" s="414">
        <v>1030</v>
      </c>
      <c r="C378" s="407">
        <v>10135</v>
      </c>
      <c r="D378" s="407">
        <v>15911</v>
      </c>
      <c r="E378" s="182"/>
      <c r="F378" t="s" s="406">
        <v>107</v>
      </c>
      <c r="G378" t="s" s="406">
        <v>565</v>
      </c>
      <c r="H378" s="182"/>
      <c r="I378" s="182"/>
      <c r="J378" s="182"/>
      <c r="K378" s="408"/>
      <c r="L378" s="182"/>
      <c r="M378" s="408"/>
      <c r="N378" s="409"/>
      <c r="O378" s="409"/>
      <c r="P378" s="409"/>
      <c r="Q378" s="409"/>
      <c r="R378" t="s" s="410">
        <v>1648</v>
      </c>
      <c r="S378" s="409"/>
      <c r="T378" t="s" s="411">
        <v>1649</v>
      </c>
      <c r="U378" s="405"/>
    </row>
    <row r="379" ht="15.95" customHeight="1">
      <c r="A379" s="413">
        <v>2023</v>
      </c>
      <c r="B379" t="s" s="414">
        <v>1030</v>
      </c>
      <c r="C379" s="407">
        <v>10102</v>
      </c>
      <c r="D379" s="407">
        <v>18833</v>
      </c>
      <c r="E379" s="182"/>
      <c r="F379" t="s" s="406">
        <v>107</v>
      </c>
      <c r="G379" t="s" s="406">
        <v>1650</v>
      </c>
      <c r="H379" s="182"/>
      <c r="I379" s="182"/>
      <c r="J379" s="182"/>
      <c r="K379" s="408"/>
      <c r="L379" s="182"/>
      <c r="M379" s="408"/>
      <c r="N379" s="409"/>
      <c r="O379" s="409"/>
      <c r="P379" s="409"/>
      <c r="Q379" s="409"/>
      <c r="R379" t="s" s="410">
        <v>1651</v>
      </c>
      <c r="S379" s="409"/>
      <c r="T379" t="s" s="411">
        <v>1652</v>
      </c>
      <c r="U379" s="405"/>
    </row>
    <row r="380" ht="15.95" customHeight="1">
      <c r="A380" s="413">
        <v>2023</v>
      </c>
      <c r="B380" t="s" s="414">
        <v>1030</v>
      </c>
      <c r="C380" s="407">
        <v>10037</v>
      </c>
      <c r="D380" s="407">
        <v>16614</v>
      </c>
      <c r="E380" s="389">
        <v>82319</v>
      </c>
      <c r="F380" t="s" s="406">
        <v>252</v>
      </c>
      <c r="G380" t="s" s="406">
        <v>253</v>
      </c>
      <c r="H380" s="182"/>
      <c r="I380" s="182"/>
      <c r="J380" s="182"/>
      <c r="K380" s="408"/>
      <c r="L380" s="182"/>
      <c r="M380" s="408"/>
      <c r="N380" s="409"/>
      <c r="O380" s="409"/>
      <c r="P380" s="409"/>
      <c r="Q380" s="409"/>
      <c r="R380" s="409">
        <v>45225</v>
      </c>
      <c r="S380" s="409"/>
      <c r="T380" t="s" s="411">
        <v>1653</v>
      </c>
      <c r="U380" s="405"/>
    </row>
    <row r="381" ht="15.95" customHeight="1">
      <c r="A381" s="413">
        <v>2023</v>
      </c>
      <c r="B381" t="s" s="414">
        <v>1030</v>
      </c>
      <c r="C381" s="407">
        <v>10167</v>
      </c>
      <c r="D381" s="407">
        <v>16975</v>
      </c>
      <c r="E381" s="182"/>
      <c r="F381" t="s" s="406">
        <v>673</v>
      </c>
      <c r="G381" t="s" s="406">
        <v>674</v>
      </c>
      <c r="H381" s="182"/>
      <c r="I381" s="182"/>
      <c r="J381" s="182"/>
      <c r="K381" s="408"/>
      <c r="L381" s="182"/>
      <c r="M381" s="408"/>
      <c r="N381" s="409"/>
      <c r="O381" s="409"/>
      <c r="P381" s="409"/>
      <c r="Q381" s="409"/>
      <c r="R381" s="409">
        <v>45246</v>
      </c>
      <c r="S381" s="409"/>
      <c r="T381" t="s" s="411">
        <v>1626</v>
      </c>
      <c r="U381" s="405"/>
    </row>
    <row r="382" ht="15.95" customHeight="1">
      <c r="A382" s="413">
        <v>2023</v>
      </c>
      <c r="B382" t="s" s="414">
        <v>1030</v>
      </c>
      <c r="C382" s="407">
        <v>10037</v>
      </c>
      <c r="D382" s="407">
        <v>16614</v>
      </c>
      <c r="E382" s="389">
        <v>82319</v>
      </c>
      <c r="F382" t="s" s="406">
        <v>252</v>
      </c>
      <c r="G382" t="s" s="406">
        <v>253</v>
      </c>
      <c r="H382" s="182"/>
      <c r="I382" s="182"/>
      <c r="J382" s="182"/>
      <c r="K382" s="408"/>
      <c r="L382" s="182"/>
      <c r="M382" s="408"/>
      <c r="N382" s="409"/>
      <c r="O382" s="409"/>
      <c r="P382" s="409"/>
      <c r="Q382" s="409"/>
      <c r="R382" t="s" s="410">
        <v>1654</v>
      </c>
      <c r="S382" s="409"/>
      <c r="T382" t="s" s="411">
        <v>1655</v>
      </c>
      <c r="U382" s="405"/>
    </row>
    <row r="383" ht="15.95" customHeight="1">
      <c r="A383" s="413">
        <v>2015</v>
      </c>
      <c r="B383" t="s" s="414">
        <v>1656</v>
      </c>
      <c r="C383" s="434">
        <v>19959</v>
      </c>
      <c r="D383" s="434">
        <v>19959</v>
      </c>
      <c r="E383" s="389">
        <v>80538</v>
      </c>
      <c r="F383" t="s" s="406">
        <v>1657</v>
      </c>
      <c r="G383" s="182"/>
      <c r="H383" s="389">
        <v>3</v>
      </c>
      <c r="I383" t="s" s="406">
        <v>1067</v>
      </c>
      <c r="J383" t="s" s="406">
        <v>1070</v>
      </c>
      <c r="K383" t="s" s="411">
        <v>52</v>
      </c>
      <c r="L383" t="s" s="406">
        <v>1658</v>
      </c>
      <c r="M383" s="182"/>
      <c r="N383" s="409"/>
      <c r="O383" s="409">
        <v>42005</v>
      </c>
      <c r="P383" s="409"/>
      <c r="Q383" s="409"/>
      <c r="R383" s="409"/>
      <c r="S383" s="409"/>
      <c r="T383" s="435"/>
      <c r="U383" s="405"/>
    </row>
    <row r="384" ht="15.95" customHeight="1">
      <c r="A384" s="413">
        <v>2015</v>
      </c>
      <c r="B384" t="s" s="414">
        <v>1656</v>
      </c>
      <c r="C384" s="434">
        <v>14257</v>
      </c>
      <c r="D384" s="434">
        <v>14257</v>
      </c>
      <c r="E384" s="389">
        <v>80992</v>
      </c>
      <c r="F384" t="s" s="406">
        <v>1659</v>
      </c>
      <c r="G384" s="406"/>
      <c r="H384" s="389">
        <v>2</v>
      </c>
      <c r="I384" t="s" s="406">
        <v>1117</v>
      </c>
      <c r="J384" t="s" s="406">
        <v>1070</v>
      </c>
      <c r="K384" t="s" s="411">
        <v>52</v>
      </c>
      <c r="L384" t="s" s="406">
        <v>1660</v>
      </c>
      <c r="M384" s="182"/>
      <c r="N384" s="409"/>
      <c r="O384" s="409">
        <v>42015</v>
      </c>
      <c r="P384" s="409"/>
      <c r="Q384" s="409"/>
      <c r="R384" s="409"/>
      <c r="S384" s="409"/>
      <c r="T384" s="436"/>
      <c r="U384" s="405"/>
    </row>
    <row r="385" ht="15.95" customHeight="1">
      <c r="A385" s="413">
        <v>2015</v>
      </c>
      <c r="B385" t="s" s="414">
        <v>1656</v>
      </c>
      <c r="C385" s="434">
        <v>16964</v>
      </c>
      <c r="D385" s="434">
        <v>16964</v>
      </c>
      <c r="E385" s="389">
        <v>80331</v>
      </c>
      <c r="F385" t="s" s="406">
        <v>1112</v>
      </c>
      <c r="G385" s="182"/>
      <c r="H385" s="389">
        <v>6</v>
      </c>
      <c r="I385" t="s" s="406">
        <v>1167</v>
      </c>
      <c r="J385" t="s" s="406">
        <v>1070</v>
      </c>
      <c r="K385" t="s" s="411">
        <v>52</v>
      </c>
      <c r="L385" t="s" s="406">
        <v>1661</v>
      </c>
      <c r="M385" s="182"/>
      <c r="N385" s="409"/>
      <c r="O385" s="409">
        <v>42015</v>
      </c>
      <c r="P385" s="409"/>
      <c r="Q385" s="409"/>
      <c r="R385" s="409"/>
      <c r="S385" s="409"/>
      <c r="T385" s="408"/>
      <c r="U385" s="405"/>
    </row>
    <row r="386" ht="15.95" customHeight="1">
      <c r="A386" s="413">
        <v>2015</v>
      </c>
      <c r="B386" t="s" s="414">
        <v>1656</v>
      </c>
      <c r="C386" s="434">
        <v>16234</v>
      </c>
      <c r="D386" s="434">
        <v>16234</v>
      </c>
      <c r="E386" s="389">
        <v>81371</v>
      </c>
      <c r="F386" t="s" s="406">
        <v>1662</v>
      </c>
      <c r="G386" s="182"/>
      <c r="H386" s="389">
        <v>1</v>
      </c>
      <c r="I386" t="s" s="406">
        <v>50</v>
      </c>
      <c r="J386" t="s" s="406">
        <v>1079</v>
      </c>
      <c r="K386" t="s" s="411">
        <v>70</v>
      </c>
      <c r="L386" s="182"/>
      <c r="M386" s="182"/>
      <c r="N386" s="409"/>
      <c r="O386" s="409"/>
      <c r="P386" s="409">
        <v>42005</v>
      </c>
      <c r="Q386" s="409"/>
      <c r="R386" s="409"/>
      <c r="S386" s="409"/>
      <c r="T386" s="435"/>
      <c r="U386" s="405"/>
    </row>
    <row r="387" ht="15.95" customHeight="1">
      <c r="A387" s="413">
        <v>2015</v>
      </c>
      <c r="B387" t="s" s="414">
        <v>1656</v>
      </c>
      <c r="C387" s="434">
        <v>14236</v>
      </c>
      <c r="D387" s="434">
        <v>14236</v>
      </c>
      <c r="E387" s="389">
        <v>80639</v>
      </c>
      <c r="F387" t="s" s="406">
        <v>1663</v>
      </c>
      <c r="G387" s="182"/>
      <c r="H387" s="389">
        <v>2</v>
      </c>
      <c r="I387" t="s" s="406">
        <v>1117</v>
      </c>
      <c r="J387" t="s" s="406">
        <v>1079</v>
      </c>
      <c r="K387" t="s" s="411">
        <v>52</v>
      </c>
      <c r="L387" t="s" s="406">
        <v>1664</v>
      </c>
      <c r="M387" s="182"/>
      <c r="N387" s="409"/>
      <c r="O387" s="409">
        <v>42064</v>
      </c>
      <c r="P387" s="409"/>
      <c r="Q387" s="409"/>
      <c r="R387" s="409"/>
      <c r="S387" s="409"/>
      <c r="T387" s="408"/>
      <c r="U387" s="405"/>
    </row>
    <row r="388" ht="15.95" customHeight="1">
      <c r="A388" s="413">
        <v>2015</v>
      </c>
      <c r="B388" t="s" s="414">
        <v>1656</v>
      </c>
      <c r="C388" s="434">
        <v>16966</v>
      </c>
      <c r="D388" s="434">
        <v>16966</v>
      </c>
      <c r="E388" s="389">
        <v>81825</v>
      </c>
      <c r="F388" t="s" s="406">
        <v>1665</v>
      </c>
      <c r="G388" s="182"/>
      <c r="H388" s="389">
        <v>6</v>
      </c>
      <c r="I388" t="s" s="406">
        <v>1167</v>
      </c>
      <c r="J388" t="s" s="406">
        <v>1070</v>
      </c>
      <c r="K388" t="s" s="411">
        <v>52</v>
      </c>
      <c r="L388" t="s" s="406">
        <v>156</v>
      </c>
      <c r="M388" s="182"/>
      <c r="N388" s="409"/>
      <c r="O388" s="409">
        <v>42064</v>
      </c>
      <c r="P388" s="409"/>
      <c r="Q388" s="409"/>
      <c r="R388" s="409"/>
      <c r="S388" s="409"/>
      <c r="T388" s="408"/>
      <c r="U388" s="405"/>
    </row>
    <row r="389" ht="15.95" customHeight="1">
      <c r="A389" s="413">
        <v>2015</v>
      </c>
      <c r="B389" t="s" s="414">
        <v>1656</v>
      </c>
      <c r="C389" s="434">
        <v>14223</v>
      </c>
      <c r="D389" s="434">
        <v>14223</v>
      </c>
      <c r="E389" s="389">
        <v>81241</v>
      </c>
      <c r="F389" t="s" s="406">
        <v>1666</v>
      </c>
      <c r="G389" s="182"/>
      <c r="H389" s="389">
        <v>2</v>
      </c>
      <c r="I389" t="s" s="406">
        <v>1117</v>
      </c>
      <c r="J389" t="s" s="406">
        <v>1079</v>
      </c>
      <c r="K389" t="s" s="411">
        <v>70</v>
      </c>
      <c r="L389" t="s" s="406">
        <v>1667</v>
      </c>
      <c r="M389" s="182"/>
      <c r="N389" s="409"/>
      <c r="O389" s="409"/>
      <c r="P389" s="409">
        <v>42064</v>
      </c>
      <c r="Q389" s="409"/>
      <c r="R389" s="409"/>
      <c r="S389" s="409"/>
      <c r="T389" s="408"/>
      <c r="U389" s="405"/>
    </row>
    <row r="390" ht="15.95" customHeight="1">
      <c r="A390" s="413">
        <v>2015</v>
      </c>
      <c r="B390" t="s" s="414">
        <v>1656</v>
      </c>
      <c r="C390" s="434">
        <v>14196</v>
      </c>
      <c r="D390" s="434">
        <v>14196</v>
      </c>
      <c r="E390" s="389">
        <v>81737</v>
      </c>
      <c r="F390" t="s" s="406">
        <v>327</v>
      </c>
      <c r="G390" s="182"/>
      <c r="H390" s="389">
        <v>6</v>
      </c>
      <c r="I390" t="s" s="406">
        <v>1167</v>
      </c>
      <c r="J390" t="s" s="406">
        <v>1070</v>
      </c>
      <c r="K390" t="s" s="411">
        <v>70</v>
      </c>
      <c r="L390" s="182"/>
      <c r="M390" s="182"/>
      <c r="N390" s="409"/>
      <c r="O390" s="409"/>
      <c r="P390" s="409">
        <v>42064</v>
      </c>
      <c r="Q390" s="409"/>
      <c r="R390" s="409"/>
      <c r="S390" s="409"/>
      <c r="T390" s="411"/>
      <c r="U390" s="405"/>
    </row>
    <row r="391" ht="15.95" customHeight="1">
      <c r="A391" s="413">
        <v>2015</v>
      </c>
      <c r="B391" t="s" s="414">
        <v>1656</v>
      </c>
      <c r="C391" s="437">
        <v>16971</v>
      </c>
      <c r="D391" s="437">
        <v>16971</v>
      </c>
      <c r="E391" s="438">
        <v>94327</v>
      </c>
      <c r="F391" t="s" s="439">
        <v>1668</v>
      </c>
      <c r="G391" s="440"/>
      <c r="H391" s="438">
        <v>10</v>
      </c>
      <c r="I391" t="s" s="439">
        <v>166</v>
      </c>
      <c r="J391" t="s" s="439">
        <v>1173</v>
      </c>
      <c r="K391" t="s" s="441">
        <v>52</v>
      </c>
      <c r="L391" t="s" s="439">
        <v>1669</v>
      </c>
      <c r="M391" s="440"/>
      <c r="N391" s="442"/>
      <c r="O391" s="409">
        <v>42095</v>
      </c>
      <c r="P391" s="443"/>
      <c r="Q391" s="443"/>
      <c r="R391" s="443"/>
      <c r="S391" s="443"/>
      <c r="T391" s="408"/>
      <c r="U391" s="405"/>
    </row>
    <row r="392" ht="15.95" customHeight="1">
      <c r="A392" s="413">
        <v>2015</v>
      </c>
      <c r="B392" t="s" s="414">
        <v>1656</v>
      </c>
      <c r="C392" s="434">
        <v>14431</v>
      </c>
      <c r="D392" s="434">
        <v>14431</v>
      </c>
      <c r="E392" s="389">
        <v>85375</v>
      </c>
      <c r="F392" t="s" s="406">
        <v>1670</v>
      </c>
      <c r="G392" s="406"/>
      <c r="H392" s="389">
        <v>2</v>
      </c>
      <c r="I392" t="s" s="406">
        <v>1117</v>
      </c>
      <c r="J392" t="s" s="406">
        <v>1070</v>
      </c>
      <c r="K392" t="s" s="411">
        <v>52</v>
      </c>
      <c r="L392" t="s" s="406">
        <v>1671</v>
      </c>
      <c r="M392" s="182"/>
      <c r="N392" s="409"/>
      <c r="O392" s="409">
        <v>42125</v>
      </c>
      <c r="P392" s="409"/>
      <c r="Q392" s="409"/>
      <c r="R392" s="409"/>
      <c r="S392" s="409"/>
      <c r="T392" s="408"/>
      <c r="U392" s="405"/>
    </row>
    <row r="393" ht="15.95" customHeight="1">
      <c r="A393" s="413">
        <v>2015</v>
      </c>
      <c r="B393" t="s" s="414">
        <v>1656</v>
      </c>
      <c r="C393" s="434">
        <v>14380</v>
      </c>
      <c r="D393" s="434">
        <v>14380</v>
      </c>
      <c r="E393" s="389">
        <v>84032</v>
      </c>
      <c r="F393" t="s" s="406">
        <v>1672</v>
      </c>
      <c r="G393" s="182"/>
      <c r="H393" s="389">
        <v>7</v>
      </c>
      <c r="I393" t="s" s="406">
        <v>1132</v>
      </c>
      <c r="J393" t="s" s="406">
        <v>1070</v>
      </c>
      <c r="K393" t="s" s="411">
        <v>52</v>
      </c>
      <c r="L393" t="s" s="406">
        <v>1673</v>
      </c>
      <c r="M393" s="182"/>
      <c r="N393" s="409"/>
      <c r="O393" s="409">
        <v>42125</v>
      </c>
      <c r="P393" s="409"/>
      <c r="Q393" s="409"/>
      <c r="R393" s="409"/>
      <c r="S393" s="409"/>
      <c r="T393" s="408"/>
      <c r="U393" s="405"/>
    </row>
    <row r="394" ht="15.95" customHeight="1">
      <c r="A394" s="413">
        <v>2015</v>
      </c>
      <c r="B394" t="s" s="414">
        <v>1656</v>
      </c>
      <c r="C394" s="434">
        <v>14223</v>
      </c>
      <c r="D394" s="434">
        <v>14223</v>
      </c>
      <c r="E394" s="389">
        <v>81241</v>
      </c>
      <c r="F394" t="s" s="406">
        <v>1674</v>
      </c>
      <c r="G394" s="182"/>
      <c r="H394" s="389">
        <v>2</v>
      </c>
      <c r="I394" t="s" s="406">
        <v>1117</v>
      </c>
      <c r="J394" t="s" s="406">
        <v>1079</v>
      </c>
      <c r="K394" t="s" s="411">
        <v>52</v>
      </c>
      <c r="L394" t="s" s="406">
        <v>1675</v>
      </c>
      <c r="M394" s="182"/>
      <c r="N394" s="409"/>
      <c r="O394" s="409">
        <v>42156</v>
      </c>
      <c r="P394" s="409"/>
      <c r="Q394" s="409"/>
      <c r="R394" s="409"/>
      <c r="S394" s="409"/>
      <c r="T394" s="408"/>
      <c r="U394" s="405"/>
    </row>
    <row r="395" ht="15.95" customHeight="1">
      <c r="A395" s="413">
        <v>2015</v>
      </c>
      <c r="B395" t="s" s="414">
        <v>1656</v>
      </c>
      <c r="C395" s="434">
        <v>16965</v>
      </c>
      <c r="D395" s="434">
        <v>16965</v>
      </c>
      <c r="E395" s="389">
        <v>82064</v>
      </c>
      <c r="F395" t="s" s="406">
        <v>1676</v>
      </c>
      <c r="G395" s="182"/>
      <c r="H395" s="389">
        <v>1</v>
      </c>
      <c r="I395" t="s" s="406">
        <v>50</v>
      </c>
      <c r="J395" t="s" s="406">
        <v>1070</v>
      </c>
      <c r="K395" t="s" s="411">
        <v>52</v>
      </c>
      <c r="L395" t="s" s="406">
        <v>1677</v>
      </c>
      <c r="M395" s="182"/>
      <c r="N395" s="409"/>
      <c r="O395" s="409">
        <v>42156</v>
      </c>
      <c r="P395" s="409"/>
      <c r="Q395" s="409"/>
      <c r="R395" s="409"/>
      <c r="S395" s="409"/>
      <c r="T395" s="408"/>
      <c r="U395" s="405"/>
    </row>
    <row r="396" ht="15.95" customHeight="1">
      <c r="A396" s="413">
        <v>2015</v>
      </c>
      <c r="B396" t="s" s="414">
        <v>1656</v>
      </c>
      <c r="C396" s="434">
        <v>13111</v>
      </c>
      <c r="D396" s="434">
        <v>13111</v>
      </c>
      <c r="E396" s="389">
        <v>93047</v>
      </c>
      <c r="F396" t="s" s="406">
        <v>1678</v>
      </c>
      <c r="G396" s="406"/>
      <c r="H396" s="389">
        <v>7</v>
      </c>
      <c r="I396" t="s" s="406">
        <v>1132</v>
      </c>
      <c r="J396" t="s" s="406">
        <v>1070</v>
      </c>
      <c r="K396" t="s" s="411">
        <v>70</v>
      </c>
      <c r="L396" t="s" s="406">
        <v>1679</v>
      </c>
      <c r="M396" s="182"/>
      <c r="N396" s="409"/>
      <c r="O396" s="409"/>
      <c r="P396" s="409">
        <v>42166</v>
      </c>
      <c r="Q396" s="409"/>
      <c r="R396" s="409"/>
      <c r="S396" s="409"/>
      <c r="T396" s="408"/>
      <c r="U396" s="405"/>
    </row>
    <row r="397" ht="15.95" customHeight="1">
      <c r="A397" s="413">
        <v>2015</v>
      </c>
      <c r="B397" t="s" s="414">
        <v>1656</v>
      </c>
      <c r="C397" s="434">
        <v>14437</v>
      </c>
      <c r="D397" s="434">
        <v>14437</v>
      </c>
      <c r="E397" s="389">
        <v>85375</v>
      </c>
      <c r="F397" t="s" s="406">
        <v>1680</v>
      </c>
      <c r="G397" s="182"/>
      <c r="H397" s="389">
        <v>2</v>
      </c>
      <c r="I397" t="s" s="406">
        <v>1117</v>
      </c>
      <c r="J397" t="s" s="406">
        <v>1070</v>
      </c>
      <c r="K397" t="s" s="411">
        <v>70</v>
      </c>
      <c r="L397" t="s" s="406">
        <v>1681</v>
      </c>
      <c r="M397" s="182"/>
      <c r="N397" s="409"/>
      <c r="O397" s="409"/>
      <c r="P397" s="409">
        <v>42205</v>
      </c>
      <c r="Q397" s="409"/>
      <c r="R397" s="409"/>
      <c r="S397" s="409"/>
      <c r="T397" s="408"/>
      <c r="U397" s="405"/>
    </row>
    <row r="398" ht="15.95" customHeight="1">
      <c r="A398" s="413">
        <v>2015</v>
      </c>
      <c r="B398" t="s" s="414">
        <v>1656</v>
      </c>
      <c r="C398" s="434">
        <v>14602</v>
      </c>
      <c r="D398" s="434">
        <v>14602</v>
      </c>
      <c r="E398" s="389">
        <v>80799</v>
      </c>
      <c r="F398" t="s" s="406">
        <v>1682</v>
      </c>
      <c r="G398" s="182"/>
      <c r="H398" s="389">
        <v>3</v>
      </c>
      <c r="I398" t="s" s="406">
        <v>1067</v>
      </c>
      <c r="J398" t="s" s="406">
        <v>1070</v>
      </c>
      <c r="K398" t="s" s="411">
        <v>70</v>
      </c>
      <c r="L398" t="s" s="406">
        <v>210</v>
      </c>
      <c r="M398" s="182"/>
      <c r="N398" s="409"/>
      <c r="O398" s="409"/>
      <c r="P398" s="409">
        <v>42217</v>
      </c>
      <c r="Q398" s="409"/>
      <c r="R398" s="409"/>
      <c r="S398" s="409"/>
      <c r="T398" s="408"/>
      <c r="U398" s="405"/>
    </row>
    <row r="399" ht="15.95" customHeight="1">
      <c r="A399" s="413">
        <v>2015</v>
      </c>
      <c r="B399" t="s" s="414">
        <v>1656</v>
      </c>
      <c r="C399" s="434">
        <v>14140</v>
      </c>
      <c r="D399" s="434">
        <v>14140</v>
      </c>
      <c r="E399" s="389">
        <v>93047</v>
      </c>
      <c r="F399" t="s" s="406">
        <v>1683</v>
      </c>
      <c r="G399" s="182"/>
      <c r="H399" s="389">
        <v>7</v>
      </c>
      <c r="I399" t="s" s="406">
        <v>1132</v>
      </c>
      <c r="J399" t="s" s="406">
        <v>1070</v>
      </c>
      <c r="K399" t="s" s="411">
        <v>70</v>
      </c>
      <c r="L399" t="s" s="406">
        <v>1679</v>
      </c>
      <c r="M399" s="182"/>
      <c r="N399" s="409"/>
      <c r="O399" s="409"/>
      <c r="P399" s="409">
        <v>42217</v>
      </c>
      <c r="Q399" s="409"/>
      <c r="R399" s="409"/>
      <c r="S399" s="409"/>
      <c r="T399" s="408"/>
      <c r="U399" s="405"/>
    </row>
    <row r="400" ht="15.95" customHeight="1">
      <c r="A400" s="413">
        <v>2015</v>
      </c>
      <c r="B400" t="s" s="414">
        <v>1656</v>
      </c>
      <c r="C400" s="434">
        <v>13111</v>
      </c>
      <c r="D400" s="434">
        <v>13111</v>
      </c>
      <c r="E400" s="389">
        <v>93047</v>
      </c>
      <c r="F400" t="s" s="406">
        <v>1678</v>
      </c>
      <c r="G400" s="406"/>
      <c r="H400" s="389">
        <v>7</v>
      </c>
      <c r="I400" t="s" s="406">
        <v>1132</v>
      </c>
      <c r="J400" t="s" s="406">
        <v>1070</v>
      </c>
      <c r="K400" t="s" s="411">
        <v>52</v>
      </c>
      <c r="L400" t="s" s="406">
        <v>1684</v>
      </c>
      <c r="M400" s="182"/>
      <c r="N400" s="409"/>
      <c r="O400" s="409">
        <v>42248</v>
      </c>
      <c r="P400" s="409"/>
      <c r="Q400" s="409"/>
      <c r="R400" s="409"/>
      <c r="S400" s="409"/>
      <c r="T400" s="408"/>
      <c r="U400" s="405"/>
    </row>
    <row r="401" ht="15.95" customHeight="1">
      <c r="A401" s="413">
        <v>2015</v>
      </c>
      <c r="B401" t="s" s="414">
        <v>1656</v>
      </c>
      <c r="C401" s="434">
        <v>14338</v>
      </c>
      <c r="D401" s="434">
        <v>14338</v>
      </c>
      <c r="E401" s="389">
        <v>80634</v>
      </c>
      <c r="F401" t="s" s="406">
        <v>1685</v>
      </c>
      <c r="G401" s="406"/>
      <c r="H401" s="389">
        <v>2</v>
      </c>
      <c r="I401" t="s" s="406">
        <v>1117</v>
      </c>
      <c r="J401" t="s" s="406">
        <v>1070</v>
      </c>
      <c r="K401" t="s" s="411">
        <v>70</v>
      </c>
      <c r="L401" t="s" s="406">
        <v>1686</v>
      </c>
      <c r="M401" s="182"/>
      <c r="N401" s="409"/>
      <c r="O401" s="409"/>
      <c r="P401" s="409">
        <v>42248</v>
      </c>
      <c r="Q401" s="409"/>
      <c r="R401" s="409"/>
      <c r="S401" s="409"/>
      <c r="T401" s="408"/>
      <c r="U401" s="405"/>
    </row>
    <row r="402" ht="15.95" customHeight="1">
      <c r="A402" s="413">
        <v>2015</v>
      </c>
      <c r="B402" t="s" s="414">
        <v>1656</v>
      </c>
      <c r="C402" s="434">
        <v>14223</v>
      </c>
      <c r="D402" s="434">
        <v>14223</v>
      </c>
      <c r="E402" s="389">
        <v>81241</v>
      </c>
      <c r="F402" t="s" s="406">
        <v>1674</v>
      </c>
      <c r="G402" s="406"/>
      <c r="H402" s="389">
        <v>2</v>
      </c>
      <c r="I402" t="s" s="406">
        <v>1117</v>
      </c>
      <c r="J402" t="s" s="406">
        <v>1079</v>
      </c>
      <c r="K402" t="s" s="411">
        <v>70</v>
      </c>
      <c r="L402" t="s" s="406">
        <v>1675</v>
      </c>
      <c r="M402" s="182"/>
      <c r="N402" s="409"/>
      <c r="O402" s="409"/>
      <c r="P402" s="409">
        <v>42248</v>
      </c>
      <c r="Q402" s="409"/>
      <c r="R402" s="409"/>
      <c r="S402" s="409"/>
      <c r="T402" s="408"/>
      <c r="U402" s="405"/>
    </row>
    <row r="403" ht="15.95" customHeight="1">
      <c r="A403" s="413">
        <v>2015</v>
      </c>
      <c r="B403" t="s" s="414">
        <v>1656</v>
      </c>
      <c r="C403" s="444">
        <v>16976</v>
      </c>
      <c r="D403" s="444">
        <v>16976</v>
      </c>
      <c r="E403" s="445">
        <v>94405</v>
      </c>
      <c r="F403" t="s" s="446">
        <v>1238</v>
      </c>
      <c r="G403" s="446"/>
      <c r="H403" s="445">
        <v>4</v>
      </c>
      <c r="I403" t="s" s="446">
        <v>166</v>
      </c>
      <c r="J403" t="s" s="446">
        <v>1173</v>
      </c>
      <c r="K403" t="s" s="447">
        <v>1687</v>
      </c>
      <c r="L403" t="s" s="446">
        <v>1688</v>
      </c>
      <c r="M403" s="448"/>
      <c r="N403" s="449"/>
      <c r="O403" s="449"/>
      <c r="P403" s="449"/>
      <c r="Q403" s="449">
        <v>42262</v>
      </c>
      <c r="R403" s="449"/>
      <c r="S403" s="449"/>
      <c r="T403" s="450"/>
      <c r="U403" s="405"/>
    </row>
    <row r="404" ht="15.95" customHeight="1">
      <c r="A404" s="413">
        <v>2015</v>
      </c>
      <c r="B404" t="s" s="414">
        <v>1656</v>
      </c>
      <c r="C404" s="434">
        <v>14116</v>
      </c>
      <c r="D404" s="434">
        <v>14116</v>
      </c>
      <c r="E404" s="389">
        <v>82377</v>
      </c>
      <c r="F404" t="s" s="406">
        <v>1689</v>
      </c>
      <c r="G404" s="406"/>
      <c r="H404" s="389">
        <v>1</v>
      </c>
      <c r="I404" t="s" s="406">
        <v>50</v>
      </c>
      <c r="J404" t="s" s="406">
        <v>1070</v>
      </c>
      <c r="K404" t="s" s="411">
        <v>52</v>
      </c>
      <c r="L404" t="s" s="406">
        <v>1690</v>
      </c>
      <c r="M404" s="182"/>
      <c r="N404" s="409"/>
      <c r="O404" s="409">
        <v>42278</v>
      </c>
      <c r="P404" s="409"/>
      <c r="Q404" s="409"/>
      <c r="R404" s="409"/>
      <c r="S404" s="409"/>
      <c r="T404" s="408"/>
      <c r="U404" s="405"/>
    </row>
    <row r="405" ht="15.95" customHeight="1">
      <c r="A405" s="413">
        <v>2015</v>
      </c>
      <c r="B405" t="s" s="414">
        <v>1656</v>
      </c>
      <c r="C405" s="434">
        <v>14308</v>
      </c>
      <c r="D405" s="434">
        <v>14308</v>
      </c>
      <c r="E405" s="389">
        <v>82110</v>
      </c>
      <c r="F405" t="s" s="406">
        <v>1691</v>
      </c>
      <c r="G405" s="406"/>
      <c r="H405" s="389">
        <v>2</v>
      </c>
      <c r="I405" t="s" s="406">
        <v>1117</v>
      </c>
      <c r="J405" t="s" s="406">
        <v>1070</v>
      </c>
      <c r="K405" t="s" s="411">
        <v>52</v>
      </c>
      <c r="L405" t="s" s="406">
        <v>149</v>
      </c>
      <c r="M405" s="182"/>
      <c r="N405" s="409"/>
      <c r="O405" s="409">
        <v>42278</v>
      </c>
      <c r="P405" s="409"/>
      <c r="Q405" s="409"/>
      <c r="R405" s="409"/>
      <c r="S405" s="409"/>
      <c r="T405" s="408"/>
      <c r="U405" s="405"/>
    </row>
    <row r="406" ht="15.95" customHeight="1">
      <c r="A406" s="413">
        <v>2015</v>
      </c>
      <c r="B406" t="s" s="414">
        <v>1656</v>
      </c>
      <c r="C406" s="434">
        <v>16634</v>
      </c>
      <c r="D406" s="434">
        <v>16634</v>
      </c>
      <c r="E406" s="389">
        <v>81369</v>
      </c>
      <c r="F406" t="s" s="406">
        <v>1692</v>
      </c>
      <c r="G406" s="182"/>
      <c r="H406" s="389">
        <v>1</v>
      </c>
      <c r="I406" t="s" s="406">
        <v>50</v>
      </c>
      <c r="J406" t="s" s="406">
        <v>1070</v>
      </c>
      <c r="K406" t="s" s="411">
        <v>70</v>
      </c>
      <c r="L406" t="s" s="406">
        <v>1693</v>
      </c>
      <c r="M406" s="182"/>
      <c r="N406" s="409"/>
      <c r="O406" s="409"/>
      <c r="P406" s="409">
        <v>42339</v>
      </c>
      <c r="Q406" s="409"/>
      <c r="R406" s="409"/>
      <c r="S406" s="409"/>
      <c r="T406" s="408"/>
      <c r="U406" s="405"/>
    </row>
    <row r="407" ht="15.95" customHeight="1">
      <c r="A407" s="413">
        <v>2015</v>
      </c>
      <c r="B407" t="s" s="414">
        <v>1656</v>
      </c>
      <c r="C407" s="434">
        <v>14380</v>
      </c>
      <c r="D407" s="434">
        <v>14380</v>
      </c>
      <c r="E407" s="389">
        <v>84032</v>
      </c>
      <c r="F407" t="s" s="406">
        <v>1672</v>
      </c>
      <c r="G407" s="182"/>
      <c r="H407" s="389">
        <v>7</v>
      </c>
      <c r="I407" t="s" s="406">
        <v>1132</v>
      </c>
      <c r="J407" t="s" s="406">
        <v>1070</v>
      </c>
      <c r="K407" t="s" s="411">
        <v>70</v>
      </c>
      <c r="L407" t="s" s="406">
        <v>1694</v>
      </c>
      <c r="M407" s="182"/>
      <c r="N407" s="409"/>
      <c r="O407" s="409"/>
      <c r="P407" s="409">
        <v>42339</v>
      </c>
      <c r="Q407" s="409"/>
      <c r="R407" s="409"/>
      <c r="S407" s="409"/>
      <c r="T407" s="408"/>
      <c r="U407" s="405"/>
    </row>
    <row r="408" ht="15.95" customHeight="1">
      <c r="A408" s="413">
        <v>2016</v>
      </c>
      <c r="B408" t="s" s="414">
        <v>1656</v>
      </c>
      <c r="C408" s="389">
        <v>14331</v>
      </c>
      <c r="D408" s="389">
        <v>14331</v>
      </c>
      <c r="E408" s="389">
        <v>85049</v>
      </c>
      <c r="F408" t="s" s="406">
        <v>1695</v>
      </c>
      <c r="G408" s="182"/>
      <c r="H408" s="389">
        <v>7</v>
      </c>
      <c r="I408" t="s" s="406">
        <v>1132</v>
      </c>
      <c r="J408" t="s" s="406">
        <v>1079</v>
      </c>
      <c r="K408" t="s" s="411">
        <v>52</v>
      </c>
      <c r="L408" t="s" s="406">
        <v>1686</v>
      </c>
      <c r="M408" s="182"/>
      <c r="N408" s="409"/>
      <c r="O408" s="409">
        <v>42370</v>
      </c>
      <c r="P408" s="409"/>
      <c r="Q408" s="409"/>
      <c r="R408" s="409"/>
      <c r="S408" s="409"/>
      <c r="T408" s="408"/>
      <c r="U408" s="405"/>
    </row>
    <row r="409" ht="15.95" customHeight="1">
      <c r="A409" s="413">
        <v>2016</v>
      </c>
      <c r="B409" t="s" s="414">
        <v>1656</v>
      </c>
      <c r="C409" s="389">
        <v>14338</v>
      </c>
      <c r="D409" s="389">
        <v>14338</v>
      </c>
      <c r="E409" s="389">
        <v>80634</v>
      </c>
      <c r="F409" t="s" s="406">
        <v>1596</v>
      </c>
      <c r="G409" s="182"/>
      <c r="H409" s="389">
        <v>2</v>
      </c>
      <c r="I409" t="s" s="406">
        <v>1117</v>
      </c>
      <c r="J409" t="s" s="406">
        <v>1070</v>
      </c>
      <c r="K409" t="s" s="411">
        <v>52</v>
      </c>
      <c r="L409" t="s" s="406">
        <v>1664</v>
      </c>
      <c r="M409" s="182"/>
      <c r="N409" s="409"/>
      <c r="O409" s="409">
        <v>42370</v>
      </c>
      <c r="P409" s="409"/>
      <c r="Q409" s="409"/>
      <c r="R409" s="409"/>
      <c r="S409" s="409"/>
      <c r="T409" s="408"/>
      <c r="U409" s="405"/>
    </row>
    <row r="410" ht="15.95" customHeight="1">
      <c r="A410" s="413">
        <v>2016</v>
      </c>
      <c r="B410" t="s" s="414">
        <v>1656</v>
      </c>
      <c r="C410" s="389">
        <v>14473</v>
      </c>
      <c r="D410" s="389">
        <v>14473</v>
      </c>
      <c r="E410" s="389">
        <v>80538</v>
      </c>
      <c r="F410" t="s" s="406">
        <v>1696</v>
      </c>
      <c r="G410" s="182"/>
      <c r="H410" s="389">
        <v>3</v>
      </c>
      <c r="I410" t="s" s="406">
        <v>1067</v>
      </c>
      <c r="J410" t="s" s="406">
        <v>1070</v>
      </c>
      <c r="K410" t="s" s="411">
        <v>52</v>
      </c>
      <c r="L410" t="s" s="406">
        <v>1697</v>
      </c>
      <c r="M410" s="182"/>
      <c r="N410" s="409"/>
      <c r="O410" s="409">
        <v>42370</v>
      </c>
      <c r="P410" s="409"/>
      <c r="Q410" s="409"/>
      <c r="R410" s="409"/>
      <c r="S410" s="409"/>
      <c r="T410" s="408"/>
      <c r="U410" s="405"/>
    </row>
    <row r="411" ht="15.95" customHeight="1">
      <c r="A411" s="413">
        <v>2016</v>
      </c>
      <c r="B411" t="s" s="414">
        <v>1656</v>
      </c>
      <c r="C411" s="389">
        <v>14169</v>
      </c>
      <c r="D411" s="389">
        <v>14169</v>
      </c>
      <c r="E411" s="389">
        <v>80637</v>
      </c>
      <c r="F411" t="s" s="406">
        <v>1196</v>
      </c>
      <c r="G411" s="182"/>
      <c r="H411" s="389">
        <v>2</v>
      </c>
      <c r="I411" t="s" s="406">
        <v>1117</v>
      </c>
      <c r="J411" t="s" s="406">
        <v>1070</v>
      </c>
      <c r="K411" t="s" s="411">
        <v>70</v>
      </c>
      <c r="L411" t="s" s="406">
        <v>1697</v>
      </c>
      <c r="M411" s="182"/>
      <c r="N411" s="409"/>
      <c r="O411" s="409"/>
      <c r="P411" s="409">
        <v>42370</v>
      </c>
      <c r="Q411" s="409"/>
      <c r="R411" s="409"/>
      <c r="S411" s="409"/>
      <c r="T411" s="408"/>
      <c r="U411" s="405"/>
    </row>
    <row r="412" ht="15.95" customHeight="1">
      <c r="A412" s="413">
        <v>2016</v>
      </c>
      <c r="B412" t="s" s="414">
        <v>1656</v>
      </c>
      <c r="C412" s="434">
        <v>14380</v>
      </c>
      <c r="D412" s="434">
        <v>14380</v>
      </c>
      <c r="E412" s="389">
        <v>84032</v>
      </c>
      <c r="F412" t="s" s="406">
        <v>1672</v>
      </c>
      <c r="G412" s="182"/>
      <c r="H412" s="389">
        <v>1</v>
      </c>
      <c r="I412" t="s" s="406">
        <v>1215</v>
      </c>
      <c r="J412" t="s" s="406">
        <v>1070</v>
      </c>
      <c r="K412" t="s" s="411">
        <v>52</v>
      </c>
      <c r="L412" t="s" s="406">
        <v>1698</v>
      </c>
      <c r="M412" s="182"/>
      <c r="N412" s="409"/>
      <c r="O412" s="409">
        <v>42402</v>
      </c>
      <c r="P412" s="409"/>
      <c r="Q412" s="409"/>
      <c r="R412" s="409"/>
      <c r="S412" s="409"/>
      <c r="T412" s="408"/>
      <c r="U412" s="405"/>
    </row>
    <row r="413" ht="15.95" customHeight="1">
      <c r="A413" s="413">
        <v>2016</v>
      </c>
      <c r="B413" t="s" s="414">
        <v>1656</v>
      </c>
      <c r="C413" s="434">
        <v>15576</v>
      </c>
      <c r="D413" s="434">
        <v>15576</v>
      </c>
      <c r="E413" s="389">
        <v>80796</v>
      </c>
      <c r="F413" t="s" s="406">
        <v>1699</v>
      </c>
      <c r="G413" s="182"/>
      <c r="H413" s="389">
        <v>1</v>
      </c>
      <c r="I413" t="s" s="406">
        <v>1215</v>
      </c>
      <c r="J413" t="s" s="406">
        <v>1070</v>
      </c>
      <c r="K413" t="s" s="411">
        <v>52</v>
      </c>
      <c r="L413" t="s" s="406">
        <v>210</v>
      </c>
      <c r="M413" s="182"/>
      <c r="N413" s="409"/>
      <c r="O413" s="409">
        <v>42430</v>
      </c>
      <c r="P413" s="409"/>
      <c r="Q413" s="409"/>
      <c r="R413" s="409"/>
      <c r="S413" s="409"/>
      <c r="T413" s="408"/>
      <c r="U413" s="405"/>
    </row>
    <row r="414" ht="15.95" customHeight="1">
      <c r="A414" s="413">
        <v>2016</v>
      </c>
      <c r="B414" t="s" s="414">
        <v>1656</v>
      </c>
      <c r="C414" s="434">
        <v>14022</v>
      </c>
      <c r="D414" s="434">
        <v>14022</v>
      </c>
      <c r="E414" s="389">
        <v>83707</v>
      </c>
      <c r="F414" t="s" s="406">
        <v>1700</v>
      </c>
      <c r="G414" s="182"/>
      <c r="H414" s="389">
        <v>1</v>
      </c>
      <c r="I414" t="s" s="406">
        <v>1215</v>
      </c>
      <c r="J414" t="s" s="406">
        <v>1070</v>
      </c>
      <c r="K414" t="s" s="411">
        <v>52</v>
      </c>
      <c r="L414" t="s" s="406">
        <v>1701</v>
      </c>
      <c r="M414" s="182"/>
      <c r="N414" s="409"/>
      <c r="O414" s="409">
        <v>42430</v>
      </c>
      <c r="P414" s="409"/>
      <c r="Q414" s="409"/>
      <c r="R414" s="409"/>
      <c r="S414" s="409"/>
      <c r="T414" s="408"/>
      <c r="U414" s="405"/>
    </row>
    <row r="415" ht="15.95" customHeight="1">
      <c r="A415" s="413">
        <v>2016</v>
      </c>
      <c r="B415" t="s" s="414">
        <v>1656</v>
      </c>
      <c r="C415" s="434">
        <v>14454</v>
      </c>
      <c r="D415" s="434">
        <v>14454</v>
      </c>
      <c r="E415" s="389">
        <v>81667</v>
      </c>
      <c r="F415" t="s" s="406">
        <v>1702</v>
      </c>
      <c r="G415" s="182"/>
      <c r="H415" s="389">
        <v>1</v>
      </c>
      <c r="I415" t="s" s="406">
        <v>166</v>
      </c>
      <c r="J415" t="s" s="406">
        <v>1070</v>
      </c>
      <c r="K415" t="s" s="411">
        <v>70</v>
      </c>
      <c r="L415" t="s" s="406">
        <v>1703</v>
      </c>
      <c r="M415" s="182"/>
      <c r="N415" s="409"/>
      <c r="O415" s="409"/>
      <c r="P415" s="409">
        <v>42481</v>
      </c>
      <c r="Q415" s="409"/>
      <c r="R415" s="409"/>
      <c r="S415" s="409"/>
      <c r="T415" s="408"/>
      <c r="U415" s="405"/>
    </row>
    <row r="416" ht="15.95" customHeight="1">
      <c r="A416" s="413">
        <v>2016</v>
      </c>
      <c r="B416" t="s" s="414">
        <v>1656</v>
      </c>
      <c r="C416" s="444">
        <v>16976</v>
      </c>
      <c r="D416" s="444">
        <v>16976</v>
      </c>
      <c r="E416" s="445">
        <v>94405</v>
      </c>
      <c r="F416" t="s" s="446">
        <v>1238</v>
      </c>
      <c r="G416" s="446"/>
      <c r="H416" s="445">
        <v>5</v>
      </c>
      <c r="I416" t="s" s="446">
        <v>1226</v>
      </c>
      <c r="J416" t="s" s="446">
        <v>1173</v>
      </c>
      <c r="K416" t="s" s="411">
        <v>70</v>
      </c>
      <c r="L416" t="s" s="446">
        <v>1704</v>
      </c>
      <c r="M416" s="448"/>
      <c r="N416" s="409"/>
      <c r="O416" s="449"/>
      <c r="P416" s="449">
        <v>42520</v>
      </c>
      <c r="Q416" s="449"/>
      <c r="R416" s="449"/>
      <c r="S416" s="449"/>
      <c r="T416" s="450"/>
      <c r="U416" s="405"/>
    </row>
    <row r="417" ht="15.95" customHeight="1">
      <c r="A417" s="413">
        <v>2016</v>
      </c>
      <c r="B417" t="s" s="414">
        <v>1656</v>
      </c>
      <c r="C417" s="434">
        <v>16634</v>
      </c>
      <c r="D417" s="434">
        <v>16634</v>
      </c>
      <c r="E417" s="389">
        <v>81369</v>
      </c>
      <c r="F417" t="s" s="406">
        <v>1692</v>
      </c>
      <c r="G417" s="182"/>
      <c r="H417" s="389">
        <v>1</v>
      </c>
      <c r="I417" t="s" s="406">
        <v>50</v>
      </c>
      <c r="J417" t="s" s="406">
        <v>1070</v>
      </c>
      <c r="K417" t="s" s="411">
        <v>52</v>
      </c>
      <c r="L417" t="s" s="406">
        <v>1661</v>
      </c>
      <c r="M417" s="182"/>
      <c r="N417" s="409"/>
      <c r="O417" s="409">
        <v>42522</v>
      </c>
      <c r="P417" s="409"/>
      <c r="Q417" s="409"/>
      <c r="R417" s="409"/>
      <c r="S417" s="409"/>
      <c r="T417" s="408"/>
      <c r="U417" s="405"/>
    </row>
    <row r="418" ht="15.95" customHeight="1">
      <c r="A418" s="413">
        <v>2016</v>
      </c>
      <c r="B418" t="s" s="414">
        <v>1656</v>
      </c>
      <c r="C418" s="434">
        <v>14457</v>
      </c>
      <c r="D418" s="434">
        <v>14457</v>
      </c>
      <c r="E418" s="389">
        <v>85435</v>
      </c>
      <c r="F418" t="s" s="406">
        <v>1705</v>
      </c>
      <c r="G418" s="182"/>
      <c r="H418" s="389">
        <v>8</v>
      </c>
      <c r="I418" t="s" s="406">
        <v>1206</v>
      </c>
      <c r="J418" t="s" s="406">
        <v>1070</v>
      </c>
      <c r="K418" t="s" s="411">
        <v>70</v>
      </c>
      <c r="L418" t="s" s="406">
        <v>1706</v>
      </c>
      <c r="M418" s="182"/>
      <c r="N418" s="409"/>
      <c r="O418" s="409"/>
      <c r="P418" s="409">
        <v>42583</v>
      </c>
      <c r="Q418" s="409"/>
      <c r="R418" s="409"/>
      <c r="S418" s="409"/>
      <c r="T418" s="408"/>
      <c r="U418" s="405"/>
    </row>
    <row r="419" ht="15.95" customHeight="1">
      <c r="A419" s="413">
        <v>2016</v>
      </c>
      <c r="B419" t="s" s="414">
        <v>1656</v>
      </c>
      <c r="C419" s="434">
        <v>16102</v>
      </c>
      <c r="D419" s="434">
        <v>16102</v>
      </c>
      <c r="E419" s="389">
        <v>81925</v>
      </c>
      <c r="F419" t="s" s="406">
        <v>1707</v>
      </c>
      <c r="G419" s="182"/>
      <c r="H419" s="389">
        <v>3</v>
      </c>
      <c r="I419" t="s" s="406">
        <v>1067</v>
      </c>
      <c r="J419" t="s" s="406">
        <v>1070</v>
      </c>
      <c r="K419" t="s" s="411">
        <v>70</v>
      </c>
      <c r="L419" t="s" s="406">
        <v>1708</v>
      </c>
      <c r="M419" s="182"/>
      <c r="N419" s="409"/>
      <c r="O419" s="409"/>
      <c r="P419" s="409">
        <v>42583</v>
      </c>
      <c r="Q419" s="409"/>
      <c r="R419" s="409"/>
      <c r="S419" s="409"/>
      <c r="T419" s="408"/>
      <c r="U419" s="405"/>
    </row>
    <row r="420" ht="15.95" customHeight="1">
      <c r="A420" s="413">
        <v>2016</v>
      </c>
      <c r="B420" t="s" s="414">
        <v>1656</v>
      </c>
      <c r="C420" s="434">
        <v>14451</v>
      </c>
      <c r="D420" s="434">
        <v>14451</v>
      </c>
      <c r="E420" s="389">
        <v>83209</v>
      </c>
      <c r="F420" t="s" s="406">
        <v>1709</v>
      </c>
      <c r="G420" s="182"/>
      <c r="H420" s="389">
        <v>1</v>
      </c>
      <c r="I420" t="s" s="406">
        <v>50</v>
      </c>
      <c r="J420" t="s" s="406">
        <v>1070</v>
      </c>
      <c r="K420" t="s" s="411">
        <v>52</v>
      </c>
      <c r="L420" t="s" s="406">
        <v>1710</v>
      </c>
      <c r="M420" s="182"/>
      <c r="N420" s="409"/>
      <c r="O420" s="409">
        <v>42614</v>
      </c>
      <c r="P420" s="409"/>
      <c r="Q420" s="409"/>
      <c r="R420" s="409"/>
      <c r="S420" s="409"/>
      <c r="T420" s="408"/>
      <c r="U420" s="405"/>
    </row>
    <row r="421" ht="15.95" customHeight="1">
      <c r="A421" s="413">
        <v>2016</v>
      </c>
      <c r="B421" t="s" s="414">
        <v>1656</v>
      </c>
      <c r="C421" s="434">
        <v>16647</v>
      </c>
      <c r="D421" s="434">
        <v>16647</v>
      </c>
      <c r="E421" s="389">
        <v>80634</v>
      </c>
      <c r="F421" t="s" s="406">
        <v>1711</v>
      </c>
      <c r="G421" s="182"/>
      <c r="H421" s="389">
        <v>8</v>
      </c>
      <c r="I421" t="s" s="406">
        <v>1206</v>
      </c>
      <c r="J421" t="s" s="406">
        <v>1070</v>
      </c>
      <c r="K421" t="s" s="411">
        <v>70</v>
      </c>
      <c r="L421" s="182"/>
      <c r="M421" s="182"/>
      <c r="N421" s="409"/>
      <c r="O421" s="409">
        <v>42629</v>
      </c>
      <c r="P421" s="409"/>
      <c r="Q421" s="409"/>
      <c r="R421" s="409"/>
      <c r="S421" s="409"/>
      <c r="T421" s="408"/>
      <c r="U421" s="405"/>
    </row>
    <row r="422" ht="15.95" customHeight="1">
      <c r="A422" s="413">
        <v>2016</v>
      </c>
      <c r="B422" t="s" s="414">
        <v>1656</v>
      </c>
      <c r="C422" s="434">
        <v>14140</v>
      </c>
      <c r="D422" s="434">
        <v>14140</v>
      </c>
      <c r="E422" s="389">
        <v>93047</v>
      </c>
      <c r="F422" t="s" s="406">
        <v>1683</v>
      </c>
      <c r="G422" s="182"/>
      <c r="H422" s="389">
        <v>1</v>
      </c>
      <c r="I422" t="s" s="406">
        <v>166</v>
      </c>
      <c r="J422" t="s" s="406">
        <v>1070</v>
      </c>
      <c r="K422" t="s" s="411">
        <v>1236</v>
      </c>
      <c r="L422" t="s" s="406">
        <v>1684</v>
      </c>
      <c r="M422" s="182"/>
      <c r="N422" s="409"/>
      <c r="O422" s="409">
        <v>42644</v>
      </c>
      <c r="P422" s="409"/>
      <c r="Q422" s="409"/>
      <c r="R422" s="409"/>
      <c r="S422" s="409"/>
      <c r="T422" s="408"/>
      <c r="U422" s="405"/>
    </row>
    <row r="423" ht="15.95" customHeight="1">
      <c r="A423" s="413">
        <v>2016</v>
      </c>
      <c r="B423" t="s" s="414">
        <v>1656</v>
      </c>
      <c r="C423" s="434">
        <v>14454</v>
      </c>
      <c r="D423" s="434">
        <v>14454</v>
      </c>
      <c r="E423" s="389">
        <v>81667</v>
      </c>
      <c r="F423" t="s" s="406">
        <v>1712</v>
      </c>
      <c r="G423" s="182"/>
      <c r="H423" s="389">
        <v>1</v>
      </c>
      <c r="I423" t="s" s="406">
        <v>166</v>
      </c>
      <c r="J423" t="s" s="406">
        <v>1070</v>
      </c>
      <c r="K423" t="s" s="411">
        <v>1236</v>
      </c>
      <c r="L423" t="s" s="406">
        <v>440</v>
      </c>
      <c r="M423" s="182"/>
      <c r="N423" s="409"/>
      <c r="O423" s="409">
        <v>42644</v>
      </c>
      <c r="P423" s="409"/>
      <c r="Q423" s="409"/>
      <c r="R423" s="409"/>
      <c r="S423" s="409"/>
      <c r="T423" s="408"/>
      <c r="U423" s="405"/>
    </row>
    <row r="424" ht="15.95" customHeight="1">
      <c r="A424" s="413">
        <v>2016</v>
      </c>
      <c r="B424" t="s" s="414">
        <v>1656</v>
      </c>
      <c r="C424" s="434">
        <v>16640</v>
      </c>
      <c r="D424" s="434">
        <v>16640</v>
      </c>
      <c r="E424" s="389">
        <v>80639</v>
      </c>
      <c r="F424" t="s" s="406">
        <v>1713</v>
      </c>
      <c r="G424" s="182"/>
      <c r="H424" s="389">
        <v>1</v>
      </c>
      <c r="I424" t="s" s="406">
        <v>50</v>
      </c>
      <c r="J424" t="s" s="406">
        <v>1070</v>
      </c>
      <c r="K424" t="s" s="411">
        <v>1236</v>
      </c>
      <c r="L424" t="s" s="406">
        <v>1714</v>
      </c>
      <c r="M424" s="182"/>
      <c r="N424" s="409"/>
      <c r="O424" s="409">
        <v>42644</v>
      </c>
      <c r="P424" s="409"/>
      <c r="Q424" s="409"/>
      <c r="R424" s="409"/>
      <c r="S424" s="409"/>
      <c r="T424" s="408"/>
      <c r="U424" s="405"/>
    </row>
    <row r="425" ht="15.95" customHeight="1">
      <c r="A425" s="413">
        <v>2016</v>
      </c>
      <c r="B425" t="s" s="414">
        <v>1656</v>
      </c>
      <c r="C425" s="434">
        <v>19909</v>
      </c>
      <c r="D425" s="434">
        <v>19909</v>
      </c>
      <c r="E425" s="389">
        <v>80805</v>
      </c>
      <c r="F425" t="s" s="406">
        <v>525</v>
      </c>
      <c r="G425" s="182"/>
      <c r="H425" s="389">
        <v>1</v>
      </c>
      <c r="I425" t="s" s="406">
        <v>166</v>
      </c>
      <c r="J425" t="s" s="406">
        <v>1070</v>
      </c>
      <c r="K425" t="s" s="411">
        <v>1236</v>
      </c>
      <c r="L425" t="s" s="406">
        <v>1715</v>
      </c>
      <c r="M425" s="182"/>
      <c r="N425" s="409"/>
      <c r="O425" s="409">
        <v>42644</v>
      </c>
      <c r="P425" s="409"/>
      <c r="Q425" s="409"/>
      <c r="R425" s="409"/>
      <c r="S425" s="409"/>
      <c r="T425" s="408"/>
      <c r="U425" s="405"/>
    </row>
    <row r="426" ht="15.95" customHeight="1">
      <c r="A426" s="413">
        <v>2016</v>
      </c>
      <c r="B426" t="s" s="414">
        <v>1656</v>
      </c>
      <c r="C426" s="434">
        <v>16658</v>
      </c>
      <c r="D426" s="434">
        <v>16658</v>
      </c>
      <c r="E426" s="389">
        <v>81667</v>
      </c>
      <c r="F426" t="s" s="406">
        <v>1716</v>
      </c>
      <c r="G426" s="182"/>
      <c r="H426" s="389">
        <v>1</v>
      </c>
      <c r="I426" t="s" s="406">
        <v>50</v>
      </c>
      <c r="J426" t="s" s="406">
        <v>1070</v>
      </c>
      <c r="K426" t="s" s="411">
        <v>1236</v>
      </c>
      <c r="L426" t="s" s="406">
        <v>255</v>
      </c>
      <c r="M426" s="182"/>
      <c r="N426" s="409"/>
      <c r="O426" s="409">
        <v>42644</v>
      </c>
      <c r="P426" s="409"/>
      <c r="Q426" s="409"/>
      <c r="R426" s="409"/>
      <c r="S426" s="409"/>
      <c r="T426" s="408"/>
      <c r="U426" s="405"/>
    </row>
    <row r="427" ht="15.95" customHeight="1">
      <c r="A427" s="413">
        <v>2016</v>
      </c>
      <c r="B427" t="s" s="414">
        <v>1656</v>
      </c>
      <c r="C427" s="434">
        <v>16102</v>
      </c>
      <c r="D427" s="434">
        <v>16102</v>
      </c>
      <c r="E427" s="389">
        <v>81925</v>
      </c>
      <c r="F427" t="s" s="406">
        <v>1717</v>
      </c>
      <c r="G427" s="182"/>
      <c r="H427" s="389">
        <v>1</v>
      </c>
      <c r="I427" t="s" s="406">
        <v>166</v>
      </c>
      <c r="J427" t="s" s="406">
        <v>1070</v>
      </c>
      <c r="K427" t="s" s="411">
        <v>1236</v>
      </c>
      <c r="L427" t="s" s="406">
        <v>1708</v>
      </c>
      <c r="M427" s="182"/>
      <c r="N427" s="409"/>
      <c r="O427" s="409">
        <v>42675</v>
      </c>
      <c r="P427" s="409"/>
      <c r="Q427" s="409"/>
      <c r="R427" s="409"/>
      <c r="S427" s="409"/>
      <c r="T427" s="408"/>
      <c r="U427" s="405"/>
    </row>
    <row r="428" ht="15.95" customHeight="1">
      <c r="A428" s="413">
        <v>2016</v>
      </c>
      <c r="B428" t="s" s="414">
        <v>1656</v>
      </c>
      <c r="C428" s="434">
        <v>16967</v>
      </c>
      <c r="D428" s="434">
        <v>16967</v>
      </c>
      <c r="E428" s="389">
        <v>80992</v>
      </c>
      <c r="F428" t="s" s="406">
        <v>1718</v>
      </c>
      <c r="G428" s="182"/>
      <c r="H428" s="389">
        <v>1</v>
      </c>
      <c r="I428" t="s" s="406">
        <v>166</v>
      </c>
      <c r="J428" t="s" s="406">
        <v>1070</v>
      </c>
      <c r="K428" t="s" s="411">
        <v>1236</v>
      </c>
      <c r="L428" t="s" s="406">
        <v>1719</v>
      </c>
      <c r="M428" s="182"/>
      <c r="N428" s="409"/>
      <c r="O428" s="409">
        <v>42675</v>
      </c>
      <c r="P428" s="409"/>
      <c r="Q428" s="409"/>
      <c r="R428" s="409"/>
      <c r="S428" s="409"/>
      <c r="T428" s="408"/>
      <c r="U428" s="405"/>
    </row>
    <row r="429" ht="15.95" customHeight="1">
      <c r="A429" s="413">
        <v>2016</v>
      </c>
      <c r="B429" t="s" s="414">
        <v>1656</v>
      </c>
      <c r="C429" s="434">
        <v>14433</v>
      </c>
      <c r="D429" s="434">
        <v>14433</v>
      </c>
      <c r="E429" s="389">
        <v>83435</v>
      </c>
      <c r="F429" t="s" s="406">
        <v>1720</v>
      </c>
      <c r="G429" s="182"/>
      <c r="H429" s="389">
        <v>1</v>
      </c>
      <c r="I429" t="s" s="406">
        <v>50</v>
      </c>
      <c r="J429" t="s" s="406">
        <v>1070</v>
      </c>
      <c r="K429" t="s" s="411">
        <v>1236</v>
      </c>
      <c r="L429" t="s" s="406">
        <v>103</v>
      </c>
      <c r="M429" s="182"/>
      <c r="N429" s="409"/>
      <c r="O429" s="409">
        <v>42705</v>
      </c>
      <c r="P429" s="409"/>
      <c r="Q429" s="409"/>
      <c r="R429" s="409"/>
      <c r="S429" s="409"/>
      <c r="T429" s="408"/>
      <c r="U429" s="405"/>
    </row>
    <row r="430" ht="15.95" customHeight="1">
      <c r="A430" s="413">
        <v>2017</v>
      </c>
      <c r="B430" t="s" s="414">
        <v>1656</v>
      </c>
      <c r="C430" s="434">
        <v>13882</v>
      </c>
      <c r="D430" s="434">
        <v>13882</v>
      </c>
      <c r="E430" s="389">
        <v>83278</v>
      </c>
      <c r="F430" t="s" s="406">
        <v>1721</v>
      </c>
      <c r="G430" s="182"/>
      <c r="H430" s="389">
        <v>1</v>
      </c>
      <c r="I430" t="s" s="406">
        <v>50</v>
      </c>
      <c r="J430" t="s" s="406">
        <v>1070</v>
      </c>
      <c r="K430" t="s" s="411">
        <v>1722</v>
      </c>
      <c r="L430" t="s" s="406">
        <v>1723</v>
      </c>
      <c r="M430" s="182"/>
      <c r="N430" s="409"/>
      <c r="O430" s="409">
        <v>42736</v>
      </c>
      <c r="P430" s="409"/>
      <c r="Q430" s="409"/>
      <c r="R430" s="409"/>
      <c r="S430" s="409"/>
      <c r="T430" s="408"/>
      <c r="U430" s="405"/>
    </row>
    <row r="431" ht="15.95" customHeight="1">
      <c r="A431" s="413">
        <v>2017</v>
      </c>
      <c r="B431" t="s" s="414">
        <v>1656</v>
      </c>
      <c r="C431" s="434">
        <v>14435</v>
      </c>
      <c r="D431" s="434">
        <v>14435</v>
      </c>
      <c r="E431" s="389">
        <v>83471</v>
      </c>
      <c r="F431" t="s" s="406">
        <v>1724</v>
      </c>
      <c r="G431" s="182"/>
      <c r="H431" s="389">
        <v>1</v>
      </c>
      <c r="I431" t="s" s="406">
        <v>50</v>
      </c>
      <c r="J431" t="s" s="406">
        <v>1070</v>
      </c>
      <c r="K431" t="s" s="411">
        <v>1722</v>
      </c>
      <c r="L431" t="s" s="406">
        <v>1725</v>
      </c>
      <c r="M431" s="182"/>
      <c r="N431" s="409"/>
      <c r="O431" s="409">
        <v>42736</v>
      </c>
      <c r="P431" s="409"/>
      <c r="Q431" s="409"/>
      <c r="R431" s="409"/>
      <c r="S431" s="409"/>
      <c r="T431" s="408"/>
      <c r="U431" s="405"/>
    </row>
    <row r="432" ht="15.95" customHeight="1">
      <c r="A432" s="413">
        <v>2017</v>
      </c>
      <c r="B432" t="s" s="414">
        <v>1656</v>
      </c>
      <c r="C432" s="434">
        <v>16961</v>
      </c>
      <c r="D432" s="434">
        <v>16961</v>
      </c>
      <c r="E432" s="389">
        <v>85386</v>
      </c>
      <c r="F432" t="s" s="406">
        <v>1726</v>
      </c>
      <c r="G432" s="182"/>
      <c r="H432" s="389">
        <v>8</v>
      </c>
      <c r="I432" t="s" s="406">
        <v>1206</v>
      </c>
      <c r="J432" t="s" s="406">
        <v>1070</v>
      </c>
      <c r="K432" t="s" s="411">
        <v>1722</v>
      </c>
      <c r="L432" t="s" s="406">
        <v>1727</v>
      </c>
      <c r="M432" s="182"/>
      <c r="N432" s="409"/>
      <c r="O432" s="409">
        <v>42767</v>
      </c>
      <c r="P432" s="409"/>
      <c r="Q432" s="409"/>
      <c r="R432" s="409"/>
      <c r="S432" s="409"/>
      <c r="T432" s="408"/>
      <c r="U432" s="405"/>
    </row>
    <row r="433" ht="15.95" customHeight="1">
      <c r="A433" s="413">
        <v>2017</v>
      </c>
      <c r="B433" t="s" s="414">
        <v>1656</v>
      </c>
      <c r="C433" s="434">
        <v>14223</v>
      </c>
      <c r="D433" s="434">
        <v>14223</v>
      </c>
      <c r="E433" s="389">
        <v>81241</v>
      </c>
      <c r="F433" t="s" s="406">
        <v>1674</v>
      </c>
      <c r="G433" s="182"/>
      <c r="H433" s="389">
        <v>8</v>
      </c>
      <c r="I433" t="s" s="406">
        <v>1206</v>
      </c>
      <c r="J433" t="s" s="406">
        <v>1070</v>
      </c>
      <c r="K433" t="s" s="411">
        <v>1722</v>
      </c>
      <c r="L433" t="s" s="406">
        <v>210</v>
      </c>
      <c r="M433" s="182"/>
      <c r="N433" s="409"/>
      <c r="O433" s="409">
        <v>42767</v>
      </c>
      <c r="P433" s="409"/>
      <c r="Q433" s="409"/>
      <c r="R433" s="409"/>
      <c r="S433" s="409"/>
      <c r="T433" s="408"/>
      <c r="U433" s="405"/>
    </row>
    <row r="434" ht="15.95" customHeight="1">
      <c r="A434" s="413">
        <v>2017</v>
      </c>
      <c r="B434" t="s" s="414">
        <v>1656</v>
      </c>
      <c r="C434" s="434">
        <v>14480</v>
      </c>
      <c r="D434" s="434">
        <v>14480</v>
      </c>
      <c r="E434" s="389">
        <v>82211</v>
      </c>
      <c r="F434" t="s" s="406">
        <v>1728</v>
      </c>
      <c r="G434" s="182"/>
      <c r="H434" s="389">
        <v>1</v>
      </c>
      <c r="I434" t="s" s="406">
        <v>50</v>
      </c>
      <c r="J434" t="s" s="406">
        <v>1070</v>
      </c>
      <c r="K434" t="s" s="411">
        <v>1729</v>
      </c>
      <c r="L434" t="s" s="451">
        <v>1730</v>
      </c>
      <c r="M434" s="452"/>
      <c r="N434" s="409"/>
      <c r="O434" s="409">
        <v>42767</v>
      </c>
      <c r="P434" s="409"/>
      <c r="Q434" s="409"/>
      <c r="R434" s="409"/>
      <c r="S434" s="409"/>
      <c r="T434" s="408"/>
      <c r="U434" s="405"/>
    </row>
    <row r="435" ht="15.95" customHeight="1">
      <c r="A435" s="413">
        <v>2017</v>
      </c>
      <c r="B435" t="s" s="414">
        <v>1656</v>
      </c>
      <c r="C435" s="389">
        <v>14437</v>
      </c>
      <c r="D435" s="389">
        <v>14437</v>
      </c>
      <c r="E435" s="389">
        <v>85375</v>
      </c>
      <c r="F435" t="s" s="406">
        <v>310</v>
      </c>
      <c r="G435" s="182"/>
      <c r="H435" s="389">
        <v>1</v>
      </c>
      <c r="I435" t="s" s="406">
        <v>166</v>
      </c>
      <c r="J435" t="s" s="406">
        <v>1070</v>
      </c>
      <c r="K435" t="s" s="411">
        <v>1729</v>
      </c>
      <c r="L435" t="s" s="451">
        <v>1731</v>
      </c>
      <c r="M435" s="452"/>
      <c r="N435" s="409"/>
      <c r="O435" s="409">
        <v>42767</v>
      </c>
      <c r="P435" s="409"/>
      <c r="Q435" s="409"/>
      <c r="R435" s="409"/>
      <c r="S435" s="409"/>
      <c r="T435" s="408"/>
      <c r="U435" s="405"/>
    </row>
    <row r="436" ht="15.95" customHeight="1">
      <c r="A436" s="413">
        <v>2017</v>
      </c>
      <c r="B436" t="s" s="414">
        <v>1656</v>
      </c>
      <c r="C436" s="434">
        <v>14310</v>
      </c>
      <c r="D436" s="434">
        <v>14310</v>
      </c>
      <c r="E436" s="389">
        <v>81539</v>
      </c>
      <c r="F436" t="s" s="406">
        <v>1732</v>
      </c>
      <c r="G436" s="182"/>
      <c r="H436" s="389">
        <v>1</v>
      </c>
      <c r="I436" t="s" s="406">
        <v>50</v>
      </c>
      <c r="J436" t="s" s="406">
        <v>1070</v>
      </c>
      <c r="K436" t="s" s="411">
        <v>1722</v>
      </c>
      <c r="L436" t="s" s="406">
        <v>255</v>
      </c>
      <c r="M436" s="182"/>
      <c r="N436" s="409"/>
      <c r="O436" s="409">
        <v>42795</v>
      </c>
      <c r="P436" s="409"/>
      <c r="Q436" s="409">
        <v>42795</v>
      </c>
      <c r="R436" s="409"/>
      <c r="S436" s="409"/>
      <c r="T436" s="408"/>
      <c r="U436" s="405"/>
    </row>
    <row r="437" ht="15.95" customHeight="1">
      <c r="A437" s="413">
        <v>2017</v>
      </c>
      <c r="B437" t="s" s="414">
        <v>1656</v>
      </c>
      <c r="C437" s="434">
        <v>14457</v>
      </c>
      <c r="D437" s="434">
        <v>14457</v>
      </c>
      <c r="E437" s="389">
        <v>85435</v>
      </c>
      <c r="F437" t="s" s="406">
        <v>1705</v>
      </c>
      <c r="G437" s="182"/>
      <c r="H437" s="389">
        <v>1</v>
      </c>
      <c r="I437" t="s" s="406">
        <v>166</v>
      </c>
      <c r="J437" t="s" s="406">
        <v>1070</v>
      </c>
      <c r="K437" t="s" s="411">
        <v>1722</v>
      </c>
      <c r="L437" t="s" s="406">
        <v>1733</v>
      </c>
      <c r="M437" s="182"/>
      <c r="N437" s="409"/>
      <c r="O437" s="409">
        <v>42795</v>
      </c>
      <c r="P437" s="409"/>
      <c r="Q437" s="409">
        <v>42795</v>
      </c>
      <c r="R437" s="409"/>
      <c r="S437" s="409"/>
      <c r="T437" s="408"/>
      <c r="U437" s="405"/>
    </row>
    <row r="438" ht="15.95" customHeight="1">
      <c r="A438" s="413">
        <v>2017</v>
      </c>
      <c r="B438" t="s" s="414">
        <v>1656</v>
      </c>
      <c r="C438" s="434">
        <v>14391</v>
      </c>
      <c r="D438" s="434">
        <v>14391</v>
      </c>
      <c r="E438" s="389">
        <v>80339</v>
      </c>
      <c r="F438" t="s" s="406">
        <v>1734</v>
      </c>
      <c r="G438" s="182"/>
      <c r="H438" s="389">
        <v>3</v>
      </c>
      <c r="I438" t="s" s="406">
        <v>1067</v>
      </c>
      <c r="J438" t="s" s="446">
        <v>1070</v>
      </c>
      <c r="K438" t="s" s="411">
        <v>1735</v>
      </c>
      <c r="L438" t="s" s="446">
        <v>1736</v>
      </c>
      <c r="M438" s="182"/>
      <c r="N438" s="409"/>
      <c r="O438" s="409">
        <v>42795</v>
      </c>
      <c r="P438" s="409">
        <v>42795</v>
      </c>
      <c r="Q438" s="409"/>
      <c r="R438" s="409"/>
      <c r="S438" s="409"/>
      <c r="T438" s="408"/>
      <c r="U438" s="453">
        <v>20063</v>
      </c>
    </row>
    <row r="439" ht="15.95" customHeight="1">
      <c r="A439" s="413">
        <v>2017</v>
      </c>
      <c r="B439" t="s" s="414">
        <v>1656</v>
      </c>
      <c r="C439" s="389">
        <v>16994</v>
      </c>
      <c r="D439" s="389">
        <v>16994</v>
      </c>
      <c r="E439" s="389">
        <v>85375</v>
      </c>
      <c r="F439" t="s" s="406">
        <v>1737</v>
      </c>
      <c r="G439" s="182"/>
      <c r="H439" s="389">
        <v>1</v>
      </c>
      <c r="I439" t="s" s="406">
        <v>166</v>
      </c>
      <c r="J439" t="s" s="406">
        <v>1070</v>
      </c>
      <c r="K439" t="s" s="411">
        <v>1729</v>
      </c>
      <c r="L439" t="s" s="451">
        <v>1738</v>
      </c>
      <c r="M439" s="452"/>
      <c r="N439" s="409"/>
      <c r="O439" s="409">
        <v>42795</v>
      </c>
      <c r="P439" s="409"/>
      <c r="Q439" s="409"/>
      <c r="R439" s="409"/>
      <c r="S439" s="409"/>
      <c r="T439" s="408"/>
      <c r="U439" s="405"/>
    </row>
    <row r="440" ht="15.95" customHeight="1">
      <c r="A440" s="413">
        <v>2017</v>
      </c>
      <c r="B440" t="s" s="414">
        <v>1656</v>
      </c>
      <c r="C440" s="434">
        <v>13787</v>
      </c>
      <c r="D440" s="434">
        <v>13787</v>
      </c>
      <c r="E440" s="389">
        <v>85716</v>
      </c>
      <c r="F440" t="s" s="406">
        <v>1739</v>
      </c>
      <c r="G440" s="182"/>
      <c r="H440" s="389">
        <v>1</v>
      </c>
      <c r="I440" t="s" s="406">
        <v>166</v>
      </c>
      <c r="J440" t="s" s="406">
        <v>1070</v>
      </c>
      <c r="K440" t="s" s="411">
        <v>1729</v>
      </c>
      <c r="L440" t="s" s="406">
        <v>1740</v>
      </c>
      <c r="M440" s="182"/>
      <c r="N440" s="409"/>
      <c r="O440" s="409">
        <v>42856</v>
      </c>
      <c r="P440" t="s" s="410">
        <v>1741</v>
      </c>
      <c r="Q440" s="409"/>
      <c r="R440" s="409"/>
      <c r="S440" s="409"/>
      <c r="T440" s="408"/>
      <c r="U440" s="405"/>
    </row>
    <row r="441" ht="15.95" customHeight="1">
      <c r="A441" s="413">
        <v>2017</v>
      </c>
      <c r="B441" t="s" s="414">
        <v>1656</v>
      </c>
      <c r="C441" s="434">
        <v>13787</v>
      </c>
      <c r="D441" s="434">
        <v>13787</v>
      </c>
      <c r="E441" s="389">
        <v>85716</v>
      </c>
      <c r="F441" t="s" s="406">
        <v>1739</v>
      </c>
      <c r="G441" s="182"/>
      <c r="H441" s="389">
        <v>1</v>
      </c>
      <c r="I441" t="s" s="406">
        <v>166</v>
      </c>
      <c r="J441" t="s" s="406">
        <v>1070</v>
      </c>
      <c r="K441" t="s" s="411">
        <v>1729</v>
      </c>
      <c r="L441" t="s" s="406">
        <v>1742</v>
      </c>
      <c r="M441" s="182"/>
      <c r="N441" s="409"/>
      <c r="O441" s="409">
        <v>42870</v>
      </c>
      <c r="P441" s="409"/>
      <c r="Q441" s="409"/>
      <c r="R441" s="409"/>
      <c r="S441" s="409"/>
      <c r="T441" s="408"/>
      <c r="U441" s="405"/>
    </row>
    <row r="442" ht="15.95" customHeight="1">
      <c r="A442" s="413">
        <v>2017</v>
      </c>
      <c r="B442" t="s" s="414">
        <v>1656</v>
      </c>
      <c r="C442" s="434">
        <v>14431</v>
      </c>
      <c r="D442" s="434">
        <v>14431</v>
      </c>
      <c r="E442" s="389">
        <v>85375</v>
      </c>
      <c r="F442" t="s" s="406">
        <v>1743</v>
      </c>
      <c r="G442" s="182"/>
      <c r="H442" s="389">
        <v>1</v>
      </c>
      <c r="I442" t="s" s="406">
        <v>166</v>
      </c>
      <c r="J442" t="s" s="406">
        <v>1070</v>
      </c>
      <c r="K442" t="s" s="411">
        <v>1729</v>
      </c>
      <c r="L442" t="s" s="406">
        <v>1744</v>
      </c>
      <c r="M442" s="182"/>
      <c r="N442" s="409"/>
      <c r="O442" s="409">
        <v>42887</v>
      </c>
      <c r="P442" s="409"/>
      <c r="Q442" s="409"/>
      <c r="R442" s="409"/>
      <c r="S442" s="409"/>
      <c r="T442" s="408"/>
      <c r="U442" s="405"/>
    </row>
    <row r="443" ht="15.95" customHeight="1">
      <c r="A443" s="413">
        <v>2017</v>
      </c>
      <c r="B443" t="s" s="414">
        <v>1656</v>
      </c>
      <c r="C443" s="434">
        <v>15519</v>
      </c>
      <c r="D443" s="434">
        <v>15519</v>
      </c>
      <c r="E443" s="389">
        <v>82319</v>
      </c>
      <c r="F443" t="s" s="406">
        <v>1745</v>
      </c>
      <c r="G443" s="182"/>
      <c r="H443" s="389">
        <v>1</v>
      </c>
      <c r="I443" t="s" s="406">
        <v>50</v>
      </c>
      <c r="J443" t="s" s="406">
        <v>1301</v>
      </c>
      <c r="K443" t="s" s="411">
        <v>1729</v>
      </c>
      <c r="L443" t="s" s="406">
        <v>1746</v>
      </c>
      <c r="M443" s="182"/>
      <c r="N443" s="409"/>
      <c r="O443" s="409">
        <v>42917</v>
      </c>
      <c r="P443" s="409"/>
      <c r="Q443" s="409"/>
      <c r="R443" s="409"/>
      <c r="S443" s="409"/>
      <c r="T443" s="408"/>
      <c r="U443" s="405"/>
    </row>
    <row r="444" ht="15.95" customHeight="1">
      <c r="A444" s="413">
        <v>2017</v>
      </c>
      <c r="B444" t="s" s="414">
        <v>1656</v>
      </c>
      <c r="C444" s="434">
        <v>14177</v>
      </c>
      <c r="D444" s="434">
        <v>14177</v>
      </c>
      <c r="E444" s="389">
        <v>85386</v>
      </c>
      <c r="F444" t="s" s="406">
        <v>1747</v>
      </c>
      <c r="G444" s="182"/>
      <c r="H444" s="389">
        <v>1</v>
      </c>
      <c r="I444" t="s" s="406">
        <v>166</v>
      </c>
      <c r="J444" t="s" s="406">
        <v>1079</v>
      </c>
      <c r="K444" t="s" s="411">
        <v>1729</v>
      </c>
      <c r="L444" t="s" s="406">
        <v>1748</v>
      </c>
      <c r="M444" s="182"/>
      <c r="N444" s="409"/>
      <c r="O444" s="409">
        <v>42917</v>
      </c>
      <c r="P444" s="409"/>
      <c r="Q444" s="409"/>
      <c r="R444" s="409"/>
      <c r="S444" s="409"/>
      <c r="T444" s="408"/>
      <c r="U444" s="405"/>
    </row>
    <row r="445" ht="15.95" customHeight="1">
      <c r="A445" s="413">
        <v>2017</v>
      </c>
      <c r="B445" t="s" s="414">
        <v>1656</v>
      </c>
      <c r="C445" s="434">
        <v>14022</v>
      </c>
      <c r="D445" s="434">
        <v>14022</v>
      </c>
      <c r="E445" s="389">
        <v>83707</v>
      </c>
      <c r="F445" t="s" s="406">
        <v>1700</v>
      </c>
      <c r="G445" s="182"/>
      <c r="H445" s="389">
        <v>1</v>
      </c>
      <c r="I445" t="s" s="406">
        <v>50</v>
      </c>
      <c r="J445" t="s" s="406">
        <v>1070</v>
      </c>
      <c r="K445" t="s" s="411">
        <v>1729</v>
      </c>
      <c r="L445" t="s" s="406">
        <v>1749</v>
      </c>
      <c r="M445" s="182"/>
      <c r="N445" s="409"/>
      <c r="O445" s="409">
        <v>42948</v>
      </c>
      <c r="P445" s="409"/>
      <c r="Q445" s="409"/>
      <c r="R445" s="409"/>
      <c r="S445" s="409"/>
      <c r="T445" s="408"/>
      <c r="U445" s="405"/>
    </row>
    <row r="446" ht="15.95" customHeight="1">
      <c r="A446" s="413">
        <v>2017</v>
      </c>
      <c r="B446" t="s" s="414">
        <v>1656</v>
      </c>
      <c r="C446" s="434">
        <v>16961</v>
      </c>
      <c r="D446" s="434">
        <v>16961</v>
      </c>
      <c r="E446" s="389">
        <v>85386</v>
      </c>
      <c r="F446" t="s" s="406">
        <v>1726</v>
      </c>
      <c r="G446" s="182"/>
      <c r="H446" s="389">
        <v>3</v>
      </c>
      <c r="I446" t="s" s="406">
        <v>1067</v>
      </c>
      <c r="J446" t="s" s="406">
        <v>1070</v>
      </c>
      <c r="K446" t="s" s="411">
        <v>1735</v>
      </c>
      <c r="L446" t="s" s="454">
        <v>1727</v>
      </c>
      <c r="M446" s="455"/>
      <c r="N446" s="409"/>
      <c r="O446" s="409"/>
      <c r="P446" s="409">
        <v>42948</v>
      </c>
      <c r="Q446" s="409"/>
      <c r="R446" s="409"/>
      <c r="S446" s="409"/>
      <c r="T446" s="408"/>
      <c r="U446" s="405"/>
    </row>
    <row r="447" ht="15.95" customHeight="1">
      <c r="A447" s="413">
        <v>2017</v>
      </c>
      <c r="B447" t="s" s="414">
        <v>1656</v>
      </c>
      <c r="C447" s="389">
        <v>14391</v>
      </c>
      <c r="D447" s="389">
        <v>14391</v>
      </c>
      <c r="E447" s="389">
        <v>80339</v>
      </c>
      <c r="F447" t="s" s="406">
        <v>1734</v>
      </c>
      <c r="G447" s="182"/>
      <c r="H447" s="389">
        <v>3</v>
      </c>
      <c r="I447" t="s" s="406">
        <v>1067</v>
      </c>
      <c r="J447" t="s" s="406">
        <v>1070</v>
      </c>
      <c r="K447" t="s" s="411">
        <v>1729</v>
      </c>
      <c r="L447" t="s" s="406">
        <v>1750</v>
      </c>
      <c r="M447" s="182"/>
      <c r="N447" s="409"/>
      <c r="O447" s="409">
        <v>42979</v>
      </c>
      <c r="P447" s="409"/>
      <c r="Q447" s="409"/>
      <c r="R447" s="409"/>
      <c r="S447" s="409"/>
      <c r="T447" s="408"/>
      <c r="U447" s="405"/>
    </row>
    <row r="448" ht="15.95" customHeight="1">
      <c r="A448" s="413">
        <v>2017</v>
      </c>
      <c r="B448" t="s" s="414">
        <v>1656</v>
      </c>
      <c r="C448" s="389">
        <v>15501</v>
      </c>
      <c r="D448" s="389">
        <v>15501</v>
      </c>
      <c r="E448" s="389">
        <v>81369</v>
      </c>
      <c r="F448" t="s" s="406">
        <v>1751</v>
      </c>
      <c r="G448" s="182"/>
      <c r="H448" s="389">
        <v>1</v>
      </c>
      <c r="I448" t="s" s="406">
        <v>50</v>
      </c>
      <c r="J448" t="s" s="406">
        <v>1070</v>
      </c>
      <c r="K448" t="s" s="411">
        <v>1729</v>
      </c>
      <c r="L448" t="s" s="406">
        <v>1752</v>
      </c>
      <c r="M448" s="182"/>
      <c r="N448" s="409"/>
      <c r="O448" s="409">
        <v>42979</v>
      </c>
      <c r="P448" s="409"/>
      <c r="Q448" s="409"/>
      <c r="R448" s="409"/>
      <c r="S448" s="409"/>
      <c r="T448" s="408"/>
      <c r="U448" s="405"/>
    </row>
    <row r="449" ht="15.95" customHeight="1">
      <c r="A449" s="413">
        <v>2017</v>
      </c>
      <c r="B449" t="s" s="414">
        <v>1656</v>
      </c>
      <c r="C449" s="389">
        <v>16993</v>
      </c>
      <c r="D449" s="389">
        <v>16993</v>
      </c>
      <c r="E449" s="389">
        <v>80939</v>
      </c>
      <c r="F449" t="s" s="406">
        <v>1753</v>
      </c>
      <c r="G449" s="182"/>
      <c r="H449" s="389">
        <v>3</v>
      </c>
      <c r="I449" t="s" s="406">
        <v>1067</v>
      </c>
      <c r="J449" t="s" s="406">
        <v>1070</v>
      </c>
      <c r="K449" t="s" s="411">
        <v>1729</v>
      </c>
      <c r="L449" t="s" s="406">
        <v>1754</v>
      </c>
      <c r="M449" s="182"/>
      <c r="N449" s="409"/>
      <c r="O449" s="409">
        <v>42979</v>
      </c>
      <c r="P449" s="409"/>
      <c r="Q449" s="409"/>
      <c r="R449" s="409"/>
      <c r="S449" s="409"/>
      <c r="T449" s="408"/>
      <c r="U449" s="405"/>
    </row>
    <row r="450" ht="15.95" customHeight="1">
      <c r="A450" s="413">
        <v>2017</v>
      </c>
      <c r="B450" t="s" s="414">
        <v>1656</v>
      </c>
      <c r="C450" s="389">
        <v>14175</v>
      </c>
      <c r="D450" s="389">
        <v>14175</v>
      </c>
      <c r="E450" s="389">
        <v>80335</v>
      </c>
      <c r="F450" t="s" s="406">
        <v>1755</v>
      </c>
      <c r="G450" s="182"/>
      <c r="H450" s="389">
        <v>1</v>
      </c>
      <c r="I450" t="s" s="406">
        <v>166</v>
      </c>
      <c r="J450" t="s" s="406">
        <v>1070</v>
      </c>
      <c r="K450" t="s" s="411">
        <v>1735</v>
      </c>
      <c r="L450" t="s" s="454">
        <v>1756</v>
      </c>
      <c r="M450" s="455"/>
      <c r="N450" s="409"/>
      <c r="O450" s="409"/>
      <c r="P450" s="409">
        <v>43009</v>
      </c>
      <c r="Q450" s="409"/>
      <c r="R450" s="409"/>
      <c r="S450" s="409"/>
      <c r="T450" s="408"/>
      <c r="U450" s="405"/>
    </row>
    <row r="451" ht="15.95" customHeight="1">
      <c r="A451" s="413">
        <v>2017</v>
      </c>
      <c r="B451" t="s" s="414">
        <v>1656</v>
      </c>
      <c r="C451" s="389">
        <v>16965</v>
      </c>
      <c r="D451" s="389">
        <v>16965</v>
      </c>
      <c r="E451" s="389">
        <v>82064</v>
      </c>
      <c r="F451" t="s" s="406">
        <v>1757</v>
      </c>
      <c r="G451" s="182"/>
      <c r="H451" s="389">
        <v>1</v>
      </c>
      <c r="I451" t="s" s="406">
        <v>166</v>
      </c>
      <c r="J451" t="s" s="406">
        <v>1070</v>
      </c>
      <c r="K451" t="s" s="411">
        <v>1735</v>
      </c>
      <c r="L451" t="s" s="406">
        <v>1758</v>
      </c>
      <c r="M451" s="182"/>
      <c r="N451" s="409"/>
      <c r="O451" s="409"/>
      <c r="P451" s="409">
        <v>43009</v>
      </c>
      <c r="Q451" s="409"/>
      <c r="R451" s="409"/>
      <c r="S451" s="409"/>
      <c r="T451" s="408"/>
      <c r="U451" s="405"/>
    </row>
    <row r="452" ht="15.95" customHeight="1">
      <c r="A452" s="413">
        <v>2017</v>
      </c>
      <c r="B452" t="s" s="414">
        <v>1656</v>
      </c>
      <c r="C452" s="389">
        <v>15517</v>
      </c>
      <c r="D452" s="389">
        <v>15517</v>
      </c>
      <c r="E452" s="389">
        <v>82362</v>
      </c>
      <c r="F452" t="s" s="406">
        <v>1759</v>
      </c>
      <c r="G452" s="182"/>
      <c r="H452" s="389">
        <v>1</v>
      </c>
      <c r="I452" t="s" s="406">
        <v>50</v>
      </c>
      <c r="J452" t="s" s="406">
        <v>1070</v>
      </c>
      <c r="K452" t="s" s="411">
        <v>1729</v>
      </c>
      <c r="L452" t="s" s="406">
        <v>1760</v>
      </c>
      <c r="M452" s="182"/>
      <c r="N452" s="409"/>
      <c r="O452" s="409"/>
      <c r="P452" s="409">
        <v>43009</v>
      </c>
      <c r="Q452" s="409"/>
      <c r="R452" s="409"/>
      <c r="S452" s="409"/>
      <c r="T452" s="408"/>
      <c r="U452" s="405"/>
    </row>
    <row r="453" ht="15.95" customHeight="1">
      <c r="A453" s="413">
        <v>2017</v>
      </c>
      <c r="B453" t="s" s="414">
        <v>1656</v>
      </c>
      <c r="C453" s="389">
        <v>15518</v>
      </c>
      <c r="D453" s="389">
        <v>15518</v>
      </c>
      <c r="E453" s="389">
        <v>82362</v>
      </c>
      <c r="F453" t="s" s="406">
        <v>1761</v>
      </c>
      <c r="G453" s="182"/>
      <c r="H453" s="389">
        <v>1</v>
      </c>
      <c r="I453" t="s" s="406">
        <v>50</v>
      </c>
      <c r="J453" t="s" s="406">
        <v>1070</v>
      </c>
      <c r="K453" t="s" s="411">
        <v>1729</v>
      </c>
      <c r="L453" t="s" s="406">
        <v>1760</v>
      </c>
      <c r="M453" s="182"/>
      <c r="N453" s="409"/>
      <c r="O453" s="409"/>
      <c r="P453" s="409">
        <v>43009</v>
      </c>
      <c r="Q453" s="409"/>
      <c r="R453" s="409"/>
      <c r="S453" s="409"/>
      <c r="T453" s="408"/>
      <c r="U453" s="405"/>
    </row>
    <row r="454" ht="15.95" customHeight="1">
      <c r="A454" s="413">
        <v>2017</v>
      </c>
      <c r="B454" t="s" s="414">
        <v>1656</v>
      </c>
      <c r="C454" s="389">
        <v>15509</v>
      </c>
      <c r="D454" s="389">
        <v>15509</v>
      </c>
      <c r="E454" s="389">
        <v>81479</v>
      </c>
      <c r="F454" t="s" s="406">
        <v>1762</v>
      </c>
      <c r="G454" s="182"/>
      <c r="H454" s="389">
        <v>1</v>
      </c>
      <c r="I454" t="s" s="406">
        <v>50</v>
      </c>
      <c r="J454" t="s" s="406">
        <v>1070</v>
      </c>
      <c r="K454" t="s" s="411">
        <v>1729</v>
      </c>
      <c r="L454" t="s" s="406">
        <v>1763</v>
      </c>
      <c r="M454" s="182"/>
      <c r="N454" s="409"/>
      <c r="O454" s="409"/>
      <c r="P454" s="409">
        <v>43009</v>
      </c>
      <c r="Q454" s="409"/>
      <c r="R454" s="409"/>
      <c r="S454" s="409"/>
      <c r="T454" s="408"/>
      <c r="U454" s="405"/>
    </row>
    <row r="455" ht="15.95" customHeight="1">
      <c r="A455" s="413">
        <v>2017</v>
      </c>
      <c r="B455" t="s" s="414">
        <v>1656</v>
      </c>
      <c r="C455" s="389">
        <v>19959</v>
      </c>
      <c r="D455" s="389">
        <v>19959</v>
      </c>
      <c r="E455" s="182"/>
      <c r="F455" t="s" s="406">
        <v>535</v>
      </c>
      <c r="G455" s="182"/>
      <c r="H455" s="389">
        <v>1</v>
      </c>
      <c r="I455" t="s" s="406">
        <v>166</v>
      </c>
      <c r="J455" t="s" s="406">
        <v>51</v>
      </c>
      <c r="K455" t="s" s="411">
        <v>1729</v>
      </c>
      <c r="L455" t="s" s="406">
        <v>1658</v>
      </c>
      <c r="M455" t="s" s="411">
        <v>1764</v>
      </c>
      <c r="N455" s="409"/>
      <c r="O455" s="409">
        <v>43097</v>
      </c>
      <c r="P455" s="409"/>
      <c r="Q455" s="409"/>
      <c r="R455" s="409"/>
      <c r="S455" s="409"/>
      <c r="T455" s="408"/>
      <c r="U455" s="405"/>
    </row>
    <row r="456" ht="15.95" customHeight="1">
      <c r="A456" s="413">
        <v>2018</v>
      </c>
      <c r="B456" t="s" s="414">
        <v>1656</v>
      </c>
      <c r="C456" s="389">
        <v>14022</v>
      </c>
      <c r="D456" s="389">
        <v>14022</v>
      </c>
      <c r="E456" s="389">
        <v>83707</v>
      </c>
      <c r="F456" t="s" s="406">
        <v>87</v>
      </c>
      <c r="G456" t="s" s="406">
        <v>1765</v>
      </c>
      <c r="H456" s="389">
        <v>1</v>
      </c>
      <c r="I456" t="s" s="406">
        <v>50</v>
      </c>
      <c r="J456" t="s" s="406">
        <v>51</v>
      </c>
      <c r="K456" t="s" s="411">
        <v>1729</v>
      </c>
      <c r="L456" t="s" s="406">
        <v>1766</v>
      </c>
      <c r="M456" t="s" s="411">
        <v>78</v>
      </c>
      <c r="N456" s="409"/>
      <c r="O456" s="409"/>
      <c r="P456" s="409"/>
      <c r="Q456" s="409">
        <v>43101</v>
      </c>
      <c r="R456" s="409"/>
      <c r="S456" s="409"/>
      <c r="T456" s="408"/>
      <c r="U456" s="405"/>
    </row>
    <row r="457" ht="15.95" customHeight="1">
      <c r="A457" s="413">
        <v>2018</v>
      </c>
      <c r="B457" t="s" s="414">
        <v>1656</v>
      </c>
      <c r="C457" s="389">
        <v>14116</v>
      </c>
      <c r="D457" s="389">
        <v>14116</v>
      </c>
      <c r="E457" s="389">
        <v>82377</v>
      </c>
      <c r="F457" t="s" s="406">
        <v>75</v>
      </c>
      <c r="G457" t="s" s="406">
        <v>76</v>
      </c>
      <c r="H457" s="389">
        <v>1</v>
      </c>
      <c r="I457" t="s" s="406">
        <v>50</v>
      </c>
      <c r="J457" t="s" s="406">
        <v>51</v>
      </c>
      <c r="K457" t="s" s="411">
        <v>1027</v>
      </c>
      <c r="L457" t="s" s="406">
        <v>1767</v>
      </c>
      <c r="M457" t="s" s="411">
        <v>78</v>
      </c>
      <c r="N457" s="409"/>
      <c r="O457" s="409"/>
      <c r="P457" s="409"/>
      <c r="Q457" s="409">
        <v>43101</v>
      </c>
      <c r="R457" s="409"/>
      <c r="S457" s="409"/>
      <c r="T457" s="408"/>
      <c r="U457" s="405"/>
    </row>
    <row r="458" ht="15.95" customHeight="1">
      <c r="A458" s="413">
        <v>2018</v>
      </c>
      <c r="B458" t="s" s="414">
        <v>1656</v>
      </c>
      <c r="C458" s="389">
        <v>14184</v>
      </c>
      <c r="D458" s="389">
        <v>14184</v>
      </c>
      <c r="E458" s="389">
        <v>85435</v>
      </c>
      <c r="F458" t="s" s="406">
        <v>319</v>
      </c>
      <c r="G458" t="s" s="406">
        <v>1555</v>
      </c>
      <c r="H458" s="389">
        <v>1</v>
      </c>
      <c r="I458" t="s" s="406">
        <v>166</v>
      </c>
      <c r="J458" t="s" s="406">
        <v>51</v>
      </c>
      <c r="K458" t="s" s="411">
        <v>1729</v>
      </c>
      <c r="L458" t="s" s="406">
        <v>71</v>
      </c>
      <c r="M458" t="s" s="411">
        <v>1768</v>
      </c>
      <c r="N458" s="409"/>
      <c r="O458" s="409">
        <v>43101</v>
      </c>
      <c r="P458" s="409"/>
      <c r="Q458" s="409"/>
      <c r="R458" s="409"/>
      <c r="S458" s="409"/>
      <c r="T458" s="408"/>
      <c r="U458" s="405"/>
    </row>
    <row r="459" ht="15.95" customHeight="1">
      <c r="A459" s="413">
        <v>2018</v>
      </c>
      <c r="B459" t="s" s="414">
        <v>1656</v>
      </c>
      <c r="C459" s="389">
        <v>14288</v>
      </c>
      <c r="D459" s="389">
        <v>14288</v>
      </c>
      <c r="E459" s="389">
        <v>81241</v>
      </c>
      <c r="F459" t="s" s="406">
        <v>107</v>
      </c>
      <c r="G459" t="s" s="406">
        <v>130</v>
      </c>
      <c r="H459" s="389">
        <v>1</v>
      </c>
      <c r="I459" t="s" s="406">
        <v>50</v>
      </c>
      <c r="J459" t="s" s="406">
        <v>51</v>
      </c>
      <c r="K459" t="s" s="411">
        <v>1027</v>
      </c>
      <c r="L459" t="s" s="406">
        <v>1769</v>
      </c>
      <c r="M459" t="s" s="411">
        <v>1491</v>
      </c>
      <c r="N459" s="409"/>
      <c r="O459" s="409"/>
      <c r="P459" s="409"/>
      <c r="Q459" s="409">
        <v>43101</v>
      </c>
      <c r="R459" s="409"/>
      <c r="S459" s="409"/>
      <c r="T459" s="408"/>
      <c r="U459" s="405"/>
    </row>
    <row r="460" ht="15.95" customHeight="1">
      <c r="A460" s="413">
        <v>2018</v>
      </c>
      <c r="B460" t="s" s="414">
        <v>1656</v>
      </c>
      <c r="C460" s="389">
        <v>14457</v>
      </c>
      <c r="D460" s="389">
        <v>14457</v>
      </c>
      <c r="E460" s="389">
        <v>85435</v>
      </c>
      <c r="F460" t="s" s="406">
        <v>319</v>
      </c>
      <c r="G460" t="s" s="406">
        <v>445</v>
      </c>
      <c r="H460" s="389">
        <v>1</v>
      </c>
      <c r="I460" t="s" s="406">
        <v>166</v>
      </c>
      <c r="J460" t="s" s="406">
        <v>51</v>
      </c>
      <c r="K460" t="s" s="411">
        <v>1027</v>
      </c>
      <c r="L460" t="s" s="406">
        <v>1733</v>
      </c>
      <c r="M460" t="s" s="411">
        <v>1768</v>
      </c>
      <c r="N460" s="409"/>
      <c r="O460" s="409"/>
      <c r="P460" s="409"/>
      <c r="Q460" s="409">
        <v>43101</v>
      </c>
      <c r="R460" s="409"/>
      <c r="S460" s="409"/>
      <c r="T460" s="408"/>
      <c r="U460" s="405"/>
    </row>
    <row r="461" ht="15.95" customHeight="1">
      <c r="A461" s="413">
        <v>2018</v>
      </c>
      <c r="B461" t="s" s="414">
        <v>1656</v>
      </c>
      <c r="C461" s="389">
        <v>14458</v>
      </c>
      <c r="D461" s="389">
        <v>14458</v>
      </c>
      <c r="E461" s="389">
        <v>80801</v>
      </c>
      <c r="F461" t="s" s="406">
        <v>107</v>
      </c>
      <c r="G461" t="s" s="406">
        <v>1499</v>
      </c>
      <c r="H461" s="389">
        <v>1</v>
      </c>
      <c r="I461" t="s" s="406">
        <v>166</v>
      </c>
      <c r="J461" t="s" s="406">
        <v>51</v>
      </c>
      <c r="K461" t="s" s="411">
        <v>1027</v>
      </c>
      <c r="L461" t="s" s="406">
        <v>1697</v>
      </c>
      <c r="M461" t="s" s="411">
        <v>210</v>
      </c>
      <c r="N461" s="409"/>
      <c r="O461" s="409"/>
      <c r="P461" s="409"/>
      <c r="Q461" s="409">
        <v>43101</v>
      </c>
      <c r="R461" s="409"/>
      <c r="S461" s="409"/>
      <c r="T461" s="408"/>
      <c r="U461" s="405"/>
    </row>
    <row r="462" ht="15.95" customHeight="1">
      <c r="A462" s="413">
        <v>2018</v>
      </c>
      <c r="B462" t="s" s="414">
        <v>1656</v>
      </c>
      <c r="C462" s="389">
        <v>15510</v>
      </c>
      <c r="D462" s="389">
        <v>15510</v>
      </c>
      <c r="E462" s="389">
        <v>82031</v>
      </c>
      <c r="F462" t="s" s="406">
        <v>1467</v>
      </c>
      <c r="G462" t="s" s="406">
        <v>1263</v>
      </c>
      <c r="H462" t="s" s="406">
        <v>1301</v>
      </c>
      <c r="I462" t="s" s="406">
        <v>50</v>
      </c>
      <c r="J462" t="s" s="406">
        <v>1302</v>
      </c>
      <c r="K462" t="s" s="411">
        <v>1735</v>
      </c>
      <c r="L462" t="s" s="406">
        <v>1697</v>
      </c>
      <c r="M462" t="s" s="411">
        <v>1770</v>
      </c>
      <c r="N462" s="409"/>
      <c r="O462" s="409"/>
      <c r="P462" s="409">
        <v>43101</v>
      </c>
      <c r="Q462" s="409"/>
      <c r="R462" s="409"/>
      <c r="S462" s="409"/>
      <c r="T462" s="408"/>
      <c r="U462" s="405"/>
    </row>
    <row r="463" ht="15.95" customHeight="1">
      <c r="A463" s="413">
        <v>2018</v>
      </c>
      <c r="B463" t="s" s="414">
        <v>1656</v>
      </c>
      <c r="C463" s="389">
        <v>16103</v>
      </c>
      <c r="D463" s="389">
        <v>16103</v>
      </c>
      <c r="E463" s="389">
        <v>80796</v>
      </c>
      <c r="F463" t="s" s="406">
        <v>107</v>
      </c>
      <c r="G463" t="s" s="406">
        <v>1455</v>
      </c>
      <c r="H463" s="389">
        <v>1</v>
      </c>
      <c r="I463" t="s" s="406">
        <v>166</v>
      </c>
      <c r="J463" t="s" s="406">
        <v>51</v>
      </c>
      <c r="K463" t="s" s="411">
        <v>1027</v>
      </c>
      <c r="L463" t="s" s="406">
        <v>1697</v>
      </c>
      <c r="M463" t="s" s="411">
        <v>210</v>
      </c>
      <c r="N463" s="409"/>
      <c r="O463" s="409"/>
      <c r="P463" s="409"/>
      <c r="Q463" s="409">
        <v>43101</v>
      </c>
      <c r="R463" s="409"/>
      <c r="S463" s="409"/>
      <c r="T463" s="408"/>
      <c r="U463" s="405"/>
    </row>
    <row r="464" ht="15.95" customHeight="1">
      <c r="A464" s="413">
        <v>2018</v>
      </c>
      <c r="B464" t="s" s="414">
        <v>1656</v>
      </c>
      <c r="C464" s="389">
        <v>16245</v>
      </c>
      <c r="D464" s="389">
        <v>16245</v>
      </c>
      <c r="E464" s="389">
        <v>80634</v>
      </c>
      <c r="F464" t="s" s="406">
        <v>107</v>
      </c>
      <c r="G464" t="s" s="406">
        <v>239</v>
      </c>
      <c r="H464" s="389">
        <v>1</v>
      </c>
      <c r="I464" t="s" s="406">
        <v>50</v>
      </c>
      <c r="J464" t="s" s="406">
        <v>1771</v>
      </c>
      <c r="K464" t="s" s="411">
        <v>1027</v>
      </c>
      <c r="L464" t="s" s="406">
        <v>1772</v>
      </c>
      <c r="M464" t="s" s="411">
        <v>1773</v>
      </c>
      <c r="N464" s="409"/>
      <c r="O464" s="409"/>
      <c r="P464" s="409"/>
      <c r="Q464" s="409">
        <v>43101</v>
      </c>
      <c r="R464" s="409"/>
      <c r="S464" s="409"/>
      <c r="T464" s="408"/>
      <c r="U464" s="405"/>
    </row>
    <row r="465" ht="15.95" customHeight="1">
      <c r="A465" s="413">
        <v>2018</v>
      </c>
      <c r="B465" t="s" s="414">
        <v>1656</v>
      </c>
      <c r="C465" s="389">
        <v>16260</v>
      </c>
      <c r="D465" s="389">
        <v>16260</v>
      </c>
      <c r="E465" s="389">
        <v>80634</v>
      </c>
      <c r="F465" t="s" s="406">
        <v>107</v>
      </c>
      <c r="G465" t="s" s="406">
        <v>1602</v>
      </c>
      <c r="H465" s="389">
        <v>1</v>
      </c>
      <c r="I465" t="s" s="406">
        <v>50</v>
      </c>
      <c r="J465" t="s" s="406">
        <v>51</v>
      </c>
      <c r="K465" t="s" s="411">
        <v>1027</v>
      </c>
      <c r="L465" t="s" s="406">
        <v>1772</v>
      </c>
      <c r="M465" t="s" s="411">
        <v>1773</v>
      </c>
      <c r="N465" s="409"/>
      <c r="O465" s="409"/>
      <c r="P465" s="409"/>
      <c r="Q465" s="409">
        <v>43101</v>
      </c>
      <c r="R465" s="409"/>
      <c r="S465" s="409"/>
      <c r="T465" s="408"/>
      <c r="U465" s="405"/>
    </row>
    <row r="466" ht="15.95" customHeight="1">
      <c r="A466" s="413">
        <v>2018</v>
      </c>
      <c r="B466" t="s" s="414">
        <v>1656</v>
      </c>
      <c r="C466" s="389">
        <v>16962</v>
      </c>
      <c r="D466" s="389">
        <v>16962</v>
      </c>
      <c r="E466" s="389">
        <v>80331</v>
      </c>
      <c r="F466" t="s" s="406">
        <v>107</v>
      </c>
      <c r="G466" t="s" s="406">
        <v>1495</v>
      </c>
      <c r="H466" s="389">
        <v>3</v>
      </c>
      <c r="I466" t="s" s="406">
        <v>1484</v>
      </c>
      <c r="J466" t="s" s="406">
        <v>51</v>
      </c>
      <c r="K466" t="s" s="411">
        <v>1735</v>
      </c>
      <c r="L466" t="s" s="406">
        <v>1774</v>
      </c>
      <c r="M466" s="407">
        <v>0</v>
      </c>
      <c r="N466" s="409"/>
      <c r="O466" s="409"/>
      <c r="P466" s="409">
        <v>43101</v>
      </c>
      <c r="Q466" s="409"/>
      <c r="R466" s="409"/>
      <c r="S466" s="409"/>
      <c r="T466" s="408"/>
      <c r="U466" s="405"/>
    </row>
    <row r="467" ht="15.95" customHeight="1">
      <c r="A467" s="413">
        <v>2018</v>
      </c>
      <c r="B467" t="s" s="414">
        <v>1656</v>
      </c>
      <c r="C467" s="389">
        <v>16647</v>
      </c>
      <c r="D467" s="389">
        <v>16647</v>
      </c>
      <c r="E467" s="389">
        <v>80634</v>
      </c>
      <c r="F467" t="s" s="406">
        <v>107</v>
      </c>
      <c r="G467" t="s" s="406">
        <v>1775</v>
      </c>
      <c r="H467" s="389">
        <v>1</v>
      </c>
      <c r="I467" t="s" s="406">
        <v>50</v>
      </c>
      <c r="J467" t="s" s="406">
        <v>51</v>
      </c>
      <c r="K467" t="s" s="411">
        <v>1729</v>
      </c>
      <c r="L467" t="s" s="406">
        <v>71</v>
      </c>
      <c r="M467" t="s" s="411">
        <v>362</v>
      </c>
      <c r="N467" s="409"/>
      <c r="O467" s="409">
        <v>43101</v>
      </c>
      <c r="P467" s="409"/>
      <c r="Q467" s="409"/>
      <c r="R467" s="409"/>
      <c r="S467" s="409"/>
      <c r="T467" s="408"/>
      <c r="U467" s="405"/>
    </row>
    <row r="468" ht="15.95" customHeight="1">
      <c r="A468" s="413">
        <v>2018</v>
      </c>
      <c r="B468" t="s" s="414">
        <v>1656</v>
      </c>
      <c r="C468" s="389">
        <v>16992</v>
      </c>
      <c r="D468" s="389">
        <v>16992</v>
      </c>
      <c r="E468" s="389">
        <v>80636</v>
      </c>
      <c r="F468" t="s" s="406">
        <v>107</v>
      </c>
      <c r="G468" t="s" s="406">
        <v>367</v>
      </c>
      <c r="H468" s="389">
        <v>1</v>
      </c>
      <c r="I468" t="s" s="406">
        <v>50</v>
      </c>
      <c r="J468" t="s" s="406">
        <v>51</v>
      </c>
      <c r="K468" t="s" s="411">
        <v>1729</v>
      </c>
      <c r="L468" t="s" s="406">
        <v>71</v>
      </c>
      <c r="M468" t="s" s="411">
        <v>362</v>
      </c>
      <c r="N468" s="409"/>
      <c r="O468" s="409">
        <v>43101</v>
      </c>
      <c r="P468" s="409"/>
      <c r="Q468" s="409"/>
      <c r="R468" s="409"/>
      <c r="S468" s="409"/>
      <c r="T468" s="408"/>
      <c r="U468" s="405"/>
    </row>
    <row r="469" ht="15.95" customHeight="1">
      <c r="A469" s="413">
        <v>2018</v>
      </c>
      <c r="B469" t="s" s="414">
        <v>1656</v>
      </c>
      <c r="C469" s="389">
        <v>16965</v>
      </c>
      <c r="D469" s="389">
        <v>16965</v>
      </c>
      <c r="E469" s="389">
        <v>82064</v>
      </c>
      <c r="F469" t="s" s="406">
        <v>279</v>
      </c>
      <c r="G469" t="s" s="406">
        <v>280</v>
      </c>
      <c r="H469" s="389">
        <v>1</v>
      </c>
      <c r="I469" t="s" s="406">
        <v>50</v>
      </c>
      <c r="J469" t="s" s="406">
        <v>51</v>
      </c>
      <c r="K469" t="s" s="411">
        <v>1729</v>
      </c>
      <c r="L469" t="s" s="406">
        <v>71</v>
      </c>
      <c r="M469" t="s" s="411">
        <v>1776</v>
      </c>
      <c r="N469" s="409"/>
      <c r="O469" s="409">
        <v>43101</v>
      </c>
      <c r="P469" s="409"/>
      <c r="Q469" s="409"/>
      <c r="R469" s="409"/>
      <c r="S469" s="409"/>
      <c r="T469" s="408"/>
      <c r="U469" s="405"/>
    </row>
    <row r="470" ht="15.95" customHeight="1">
      <c r="A470" s="413">
        <v>2018</v>
      </c>
      <c r="B470" t="s" s="414">
        <v>1656</v>
      </c>
      <c r="C470" s="389">
        <v>14465</v>
      </c>
      <c r="D470" s="389">
        <v>14465</v>
      </c>
      <c r="E470" s="389">
        <v>81379</v>
      </c>
      <c r="F470" t="s" s="406">
        <v>107</v>
      </c>
      <c r="G470" t="s" s="406">
        <v>1347</v>
      </c>
      <c r="H470" s="389">
        <v>3</v>
      </c>
      <c r="I470" t="s" s="406">
        <v>1348</v>
      </c>
      <c r="J470" t="s" s="406">
        <v>1349</v>
      </c>
      <c r="K470" t="s" s="411">
        <v>1735</v>
      </c>
      <c r="L470" s="389">
        <v>0</v>
      </c>
      <c r="M470" s="407">
        <v>0</v>
      </c>
      <c r="N470" s="409"/>
      <c r="O470" s="409"/>
      <c r="P470" s="409">
        <v>43121</v>
      </c>
      <c r="Q470" s="409"/>
      <c r="R470" s="409"/>
      <c r="S470" s="409"/>
      <c r="T470" s="408"/>
      <c r="U470" s="405"/>
    </row>
    <row r="471" ht="15.95" customHeight="1">
      <c r="A471" s="413">
        <v>2018</v>
      </c>
      <c r="B471" t="s" s="414">
        <v>1656</v>
      </c>
      <c r="C471" s="389">
        <v>15510</v>
      </c>
      <c r="D471" s="389">
        <v>15510</v>
      </c>
      <c r="E471" s="389">
        <v>82031</v>
      </c>
      <c r="F471" t="s" s="406">
        <v>1467</v>
      </c>
      <c r="G471" t="s" s="406">
        <v>1263</v>
      </c>
      <c r="H471" t="s" s="406">
        <v>1301</v>
      </c>
      <c r="I471" t="s" s="406">
        <v>50</v>
      </c>
      <c r="J471" t="s" s="406">
        <v>1302</v>
      </c>
      <c r="K471" t="s" s="411">
        <v>1729</v>
      </c>
      <c r="L471" t="s" s="406">
        <v>1697</v>
      </c>
      <c r="M471" t="s" s="411">
        <v>1770</v>
      </c>
      <c r="N471" s="409"/>
      <c r="O471" s="409">
        <v>43141</v>
      </c>
      <c r="P471" s="409"/>
      <c r="Q471" s="409"/>
      <c r="R471" s="409"/>
      <c r="S471" s="409"/>
      <c r="T471" s="408"/>
      <c r="U471" s="405"/>
    </row>
    <row r="472" ht="15.95" customHeight="1">
      <c r="A472" s="413">
        <v>2018</v>
      </c>
      <c r="B472" t="s" s="414">
        <v>1656</v>
      </c>
      <c r="C472" s="389">
        <v>16105</v>
      </c>
      <c r="D472" s="389">
        <v>16105</v>
      </c>
      <c r="E472" s="389">
        <v>81477</v>
      </c>
      <c r="F472" t="s" s="406">
        <v>107</v>
      </c>
      <c r="G472" t="s" s="406">
        <v>355</v>
      </c>
      <c r="H472" s="389">
        <v>1</v>
      </c>
      <c r="I472" t="s" s="406">
        <v>50</v>
      </c>
      <c r="J472" t="s" s="406">
        <v>51</v>
      </c>
      <c r="K472" t="s" s="411">
        <v>1729</v>
      </c>
      <c r="L472" t="s" s="406">
        <v>71</v>
      </c>
      <c r="M472" t="s" s="411">
        <v>1777</v>
      </c>
      <c r="N472" s="409"/>
      <c r="O472" s="409">
        <v>43160</v>
      </c>
      <c r="P472" s="409"/>
      <c r="Q472" s="409"/>
      <c r="R472" s="409"/>
      <c r="S472" s="409"/>
      <c r="T472" s="408"/>
      <c r="U472" s="405"/>
    </row>
    <row r="473" ht="15.95" customHeight="1">
      <c r="A473" s="413">
        <v>2018</v>
      </c>
      <c r="B473" t="s" s="414">
        <v>1656</v>
      </c>
      <c r="C473" s="389">
        <v>14177</v>
      </c>
      <c r="D473" s="389">
        <v>14177</v>
      </c>
      <c r="E473" s="389">
        <v>85368</v>
      </c>
      <c r="F473" t="s" s="406">
        <v>1639</v>
      </c>
      <c r="G473" t="s" s="406">
        <v>1640</v>
      </c>
      <c r="H473" s="389">
        <v>1</v>
      </c>
      <c r="I473" t="s" s="406">
        <v>166</v>
      </c>
      <c r="J473" t="s" s="406">
        <v>1771</v>
      </c>
      <c r="K473" t="s" s="411">
        <v>1729</v>
      </c>
      <c r="L473" t="s" s="406">
        <v>1748</v>
      </c>
      <c r="M473" t="s" s="411">
        <v>447</v>
      </c>
      <c r="N473" s="409"/>
      <c r="O473" s="409"/>
      <c r="P473" s="409"/>
      <c r="Q473" s="409">
        <v>43191</v>
      </c>
      <c r="R473" s="409"/>
      <c r="S473" s="409"/>
      <c r="T473" s="408"/>
      <c r="U473" s="405"/>
    </row>
    <row r="474" ht="15.95" customHeight="1">
      <c r="A474" s="413">
        <v>2018</v>
      </c>
      <c r="B474" t="s" s="414">
        <v>1656</v>
      </c>
      <c r="C474" s="389">
        <v>15503</v>
      </c>
      <c r="D474" s="389">
        <v>15503</v>
      </c>
      <c r="E474" s="389">
        <v>80638</v>
      </c>
      <c r="F474" t="s" s="406">
        <v>107</v>
      </c>
      <c r="G474" t="s" s="406">
        <v>459</v>
      </c>
      <c r="H474" s="389">
        <v>1</v>
      </c>
      <c r="I474" t="s" s="406">
        <v>166</v>
      </c>
      <c r="J474" t="s" s="406">
        <v>51</v>
      </c>
      <c r="K474" t="s" s="411">
        <v>1729</v>
      </c>
      <c r="L474" t="s" s="406">
        <v>1778</v>
      </c>
      <c r="M474" t="s" s="411">
        <v>1779</v>
      </c>
      <c r="N474" s="409"/>
      <c r="O474" s="409"/>
      <c r="P474" s="409"/>
      <c r="Q474" s="409">
        <v>43191</v>
      </c>
      <c r="R474" s="409"/>
      <c r="S474" s="409"/>
      <c r="T474" s="408"/>
      <c r="U474" s="405"/>
    </row>
    <row r="475" ht="15.95" customHeight="1">
      <c r="A475" s="413">
        <v>2018</v>
      </c>
      <c r="B475" t="s" s="414">
        <v>1656</v>
      </c>
      <c r="C475" s="389">
        <v>15508</v>
      </c>
      <c r="D475" s="389">
        <v>15508</v>
      </c>
      <c r="E475" s="389">
        <v>81375</v>
      </c>
      <c r="F475" t="s" s="406">
        <v>1780</v>
      </c>
      <c r="G475" t="s" s="406">
        <v>1781</v>
      </c>
      <c r="H475" t="s" s="406">
        <v>1301</v>
      </c>
      <c r="I475" t="s" s="406">
        <v>1484</v>
      </c>
      <c r="J475" t="s" s="406">
        <v>1302</v>
      </c>
      <c r="K475" t="s" s="411">
        <v>1735</v>
      </c>
      <c r="L475" t="s" s="406">
        <v>1763</v>
      </c>
      <c r="M475" t="s" s="411">
        <v>71</v>
      </c>
      <c r="N475" s="409"/>
      <c r="O475" s="409"/>
      <c r="P475" s="409">
        <v>43191</v>
      </c>
      <c r="Q475" s="409"/>
      <c r="R475" s="409"/>
      <c r="S475" s="409"/>
      <c r="T475" s="408"/>
      <c r="U475" s="405"/>
    </row>
    <row r="476" ht="15.95" customHeight="1">
      <c r="A476" s="413">
        <v>2018</v>
      </c>
      <c r="B476" t="s" s="414">
        <v>1656</v>
      </c>
      <c r="C476" s="407">
        <v>10026</v>
      </c>
      <c r="D476" s="389">
        <v>14480</v>
      </c>
      <c r="E476" s="389">
        <v>82211</v>
      </c>
      <c r="F476" t="s" s="406">
        <v>1477</v>
      </c>
      <c r="G476" t="s" s="406">
        <v>1478</v>
      </c>
      <c r="H476" s="389">
        <v>1</v>
      </c>
      <c r="I476" t="s" s="406">
        <v>50</v>
      </c>
      <c r="J476" t="s" s="406">
        <v>51</v>
      </c>
      <c r="K476" t="s" s="411">
        <v>1729</v>
      </c>
      <c r="L476" t="s" s="406">
        <v>1782</v>
      </c>
      <c r="M476" t="s" s="411">
        <v>1783</v>
      </c>
      <c r="N476" s="409"/>
      <c r="O476" s="409">
        <v>43221</v>
      </c>
      <c r="P476" s="409"/>
      <c r="Q476" s="409"/>
      <c r="R476" s="409"/>
      <c r="S476" s="409"/>
      <c r="T476" s="408"/>
      <c r="U476" s="405"/>
    </row>
    <row r="477" ht="15.95" customHeight="1">
      <c r="A477" s="413">
        <v>2018</v>
      </c>
      <c r="B477" t="s" s="414">
        <v>1656</v>
      </c>
      <c r="C477" s="407">
        <v>10075</v>
      </c>
      <c r="D477" s="389">
        <v>14380</v>
      </c>
      <c r="E477" s="389">
        <v>84032</v>
      </c>
      <c r="F477" t="s" s="406">
        <v>420</v>
      </c>
      <c r="G477" t="s" s="406">
        <v>117</v>
      </c>
      <c r="H477" s="389">
        <v>1</v>
      </c>
      <c r="I477" t="s" s="406">
        <v>166</v>
      </c>
      <c r="J477" s="182"/>
      <c r="K477" t="s" s="411">
        <v>1729</v>
      </c>
      <c r="L477" t="s" s="406">
        <v>1729</v>
      </c>
      <c r="M477" t="s" s="411">
        <v>447</v>
      </c>
      <c r="N477" s="409"/>
      <c r="O477" s="409">
        <v>43236</v>
      </c>
      <c r="P477" s="409"/>
      <c r="Q477" s="409"/>
      <c r="R477" s="409"/>
      <c r="S477" s="409"/>
      <c r="T477" s="408"/>
      <c r="U477" s="405"/>
    </row>
    <row r="478" ht="15.95" customHeight="1">
      <c r="A478" s="413">
        <v>2018</v>
      </c>
      <c r="B478" t="s" s="414">
        <v>1656</v>
      </c>
      <c r="C478" s="407">
        <v>10003</v>
      </c>
      <c r="D478" s="389">
        <v>13882</v>
      </c>
      <c r="E478" s="389">
        <v>83278</v>
      </c>
      <c r="F478" t="s" s="406">
        <v>67</v>
      </c>
      <c r="G478" t="s" s="406">
        <v>68</v>
      </c>
      <c r="H478" s="389">
        <v>3</v>
      </c>
      <c r="I478" t="s" s="406">
        <v>1484</v>
      </c>
      <c r="J478" s="182"/>
      <c r="K478" t="s" s="411">
        <v>1735</v>
      </c>
      <c r="L478" t="s" s="406">
        <v>1735</v>
      </c>
      <c r="M478" t="s" s="411">
        <v>1723</v>
      </c>
      <c r="N478" s="409"/>
      <c r="O478" s="409"/>
      <c r="P478" s="409">
        <v>43252</v>
      </c>
      <c r="Q478" s="409"/>
      <c r="R478" s="409"/>
      <c r="S478" s="409"/>
      <c r="T478" s="408"/>
      <c r="U478" s="405"/>
    </row>
    <row r="479" ht="15.95" customHeight="1">
      <c r="A479" s="413">
        <v>2018</v>
      </c>
      <c r="B479" t="s" s="414">
        <v>1656</v>
      </c>
      <c r="C479" s="407">
        <v>10031</v>
      </c>
      <c r="D479" s="389">
        <v>15517</v>
      </c>
      <c r="E479" s="389">
        <v>82362</v>
      </c>
      <c r="F479" t="s" s="406">
        <v>116</v>
      </c>
      <c r="G479" t="s" s="406">
        <v>1275</v>
      </c>
      <c r="H479" t="s" s="406">
        <v>1301</v>
      </c>
      <c r="I479" t="s" s="406">
        <v>50</v>
      </c>
      <c r="J479" s="182"/>
      <c r="K479" t="s" s="411">
        <v>1729</v>
      </c>
      <c r="L479" t="s" s="406">
        <v>1729</v>
      </c>
      <c r="M479" t="s" s="411">
        <v>1760</v>
      </c>
      <c r="N479" s="409"/>
      <c r="O479" s="409"/>
      <c r="P479" s="409"/>
      <c r="Q479" s="409">
        <v>43282</v>
      </c>
      <c r="R479" s="409"/>
      <c r="S479" s="409"/>
      <c r="T479" s="408"/>
      <c r="U479" s="405"/>
    </row>
    <row r="480" ht="15.95" customHeight="1">
      <c r="A480" s="413">
        <v>2018</v>
      </c>
      <c r="B480" t="s" s="414">
        <v>1656</v>
      </c>
      <c r="C480" s="407">
        <v>10043</v>
      </c>
      <c r="D480" s="389">
        <v>18813</v>
      </c>
      <c r="E480" s="389">
        <v>81371</v>
      </c>
      <c r="F480" t="s" s="406">
        <v>107</v>
      </c>
      <c r="G480" t="s" s="406">
        <v>295</v>
      </c>
      <c r="H480" s="389">
        <v>1</v>
      </c>
      <c r="I480" t="s" s="406">
        <v>50</v>
      </c>
      <c r="J480" s="182"/>
      <c r="K480" t="s" s="411">
        <v>1729</v>
      </c>
      <c r="L480" t="s" s="406">
        <v>1763</v>
      </c>
      <c r="M480" t="s" s="411">
        <v>242</v>
      </c>
      <c r="N480" s="409"/>
      <c r="O480" s="409"/>
      <c r="P480" s="409"/>
      <c r="Q480" s="409">
        <v>43306</v>
      </c>
      <c r="R480" s="409"/>
      <c r="S480" s="409"/>
      <c r="T480" s="408"/>
      <c r="U480" s="405"/>
    </row>
    <row r="481" ht="15.95" customHeight="1">
      <c r="A481" s="413">
        <v>2018</v>
      </c>
      <c r="B481" t="s" s="414">
        <v>1656</v>
      </c>
      <c r="C481" s="407">
        <v>10046</v>
      </c>
      <c r="D481" s="389">
        <v>14110</v>
      </c>
      <c r="E481" s="389">
        <v>85456</v>
      </c>
      <c r="F481" t="s" s="406">
        <v>1629</v>
      </c>
      <c r="G481" t="s" s="406">
        <v>1784</v>
      </c>
      <c r="H481" s="389">
        <v>1</v>
      </c>
      <c r="I481" t="s" s="406">
        <v>166</v>
      </c>
      <c r="J481" s="182"/>
      <c r="K481" t="s" s="411">
        <v>1729</v>
      </c>
      <c r="L481" t="s" s="406">
        <v>71</v>
      </c>
      <c r="M481" t="s" s="411">
        <v>447</v>
      </c>
      <c r="N481" s="409"/>
      <c r="O481" s="409">
        <v>43344</v>
      </c>
      <c r="P481" s="409"/>
      <c r="Q481" s="409"/>
      <c r="R481" s="409"/>
      <c r="S481" s="409"/>
      <c r="T481" s="408"/>
      <c r="U481" s="405"/>
    </row>
    <row r="482" ht="15.95" customHeight="1">
      <c r="A482" s="413">
        <v>2018</v>
      </c>
      <c r="B482" t="s" s="414">
        <v>1656</v>
      </c>
      <c r="C482" s="407">
        <v>10108</v>
      </c>
      <c r="D482" s="389">
        <v>16977</v>
      </c>
      <c r="E482" s="389">
        <v>94424</v>
      </c>
      <c r="F482" t="s" s="406">
        <v>680</v>
      </c>
      <c r="G482" t="s" s="406">
        <v>681</v>
      </c>
      <c r="H482" s="389">
        <v>5</v>
      </c>
      <c r="I482" t="s" s="406">
        <v>1325</v>
      </c>
      <c r="J482" s="182"/>
      <c r="K482" t="s" s="411">
        <v>1729</v>
      </c>
      <c r="L482" t="s" s="406">
        <v>71</v>
      </c>
      <c r="M482" t="s" s="411">
        <v>1785</v>
      </c>
      <c r="N482" s="409"/>
      <c r="O482" s="409">
        <v>43344</v>
      </c>
      <c r="P482" s="409"/>
      <c r="Q482" s="409"/>
      <c r="R482" s="409"/>
      <c r="S482" s="409"/>
      <c r="T482" s="408"/>
      <c r="U482" s="405"/>
    </row>
    <row r="483" ht="15.95" customHeight="1">
      <c r="A483" s="413">
        <v>2018</v>
      </c>
      <c r="B483" t="s" s="414">
        <v>1656</v>
      </c>
      <c r="C483" s="407">
        <v>10130</v>
      </c>
      <c r="D483" s="389">
        <v>15520</v>
      </c>
      <c r="E483" s="389">
        <v>94431</v>
      </c>
      <c r="F483" t="s" s="406">
        <v>687</v>
      </c>
      <c r="G483" t="s" s="406">
        <v>1324</v>
      </c>
      <c r="H483" s="389">
        <v>5</v>
      </c>
      <c r="I483" t="s" s="406">
        <v>1325</v>
      </c>
      <c r="J483" s="182"/>
      <c r="K483" t="s" s="411">
        <v>1729</v>
      </c>
      <c r="L483" t="s" s="406">
        <v>71</v>
      </c>
      <c r="M483" t="s" s="411">
        <v>1786</v>
      </c>
      <c r="N483" s="409"/>
      <c r="O483" s="409">
        <v>43344</v>
      </c>
      <c r="P483" s="409"/>
      <c r="Q483" s="409"/>
      <c r="R483" s="409"/>
      <c r="S483" s="409"/>
      <c r="T483" s="408"/>
      <c r="U483" s="405"/>
    </row>
    <row r="484" ht="15.95" customHeight="1">
      <c r="A484" s="413">
        <v>2018</v>
      </c>
      <c r="B484" t="s" s="414">
        <v>1656</v>
      </c>
      <c r="C484" s="407">
        <v>10075</v>
      </c>
      <c r="D484" s="389">
        <v>14380</v>
      </c>
      <c r="E484" s="389">
        <v>84032</v>
      </c>
      <c r="F484" t="s" s="406">
        <v>420</v>
      </c>
      <c r="G484" t="s" s="406">
        <v>117</v>
      </c>
      <c r="H484" s="389">
        <v>1</v>
      </c>
      <c r="I484" t="s" s="406">
        <v>166</v>
      </c>
      <c r="J484" s="182"/>
      <c r="K484" t="s" s="411">
        <v>1729</v>
      </c>
      <c r="L484" t="s" s="406">
        <v>447</v>
      </c>
      <c r="M484" t="s" s="411">
        <v>422</v>
      </c>
      <c r="N484" s="409"/>
      <c r="O484" s="409"/>
      <c r="P484" s="409"/>
      <c r="Q484" s="409">
        <v>43344</v>
      </c>
      <c r="R484" s="409"/>
      <c r="S484" s="409"/>
      <c r="T484" s="408"/>
      <c r="U484" s="405"/>
    </row>
    <row r="485" ht="15.95" customHeight="1">
      <c r="A485" s="413">
        <v>2018</v>
      </c>
      <c r="B485" t="s" s="414">
        <v>1656</v>
      </c>
      <c r="C485" s="407">
        <v>10062</v>
      </c>
      <c r="D485" s="389">
        <v>13787</v>
      </c>
      <c r="E485" s="389">
        <v>85716</v>
      </c>
      <c r="F485" t="s" s="406">
        <v>1365</v>
      </c>
      <c r="G485" t="s" s="406">
        <v>1366</v>
      </c>
      <c r="H485" s="389">
        <v>3</v>
      </c>
      <c r="I485" t="s" s="406">
        <v>1341</v>
      </c>
      <c r="J485" s="182"/>
      <c r="K485" t="s" s="411">
        <v>1735</v>
      </c>
      <c r="L485" t="s" s="406">
        <v>1742</v>
      </c>
      <c r="M485" t="s" s="411">
        <v>71</v>
      </c>
      <c r="N485" s="409"/>
      <c r="O485" s="409"/>
      <c r="P485" s="409">
        <v>43374</v>
      </c>
      <c r="Q485" s="409"/>
      <c r="R485" s="409"/>
      <c r="S485" s="409"/>
      <c r="T485" s="408"/>
      <c r="U485" s="405"/>
    </row>
    <row r="486" ht="15.95" customHeight="1">
      <c r="A486" s="413">
        <v>2018</v>
      </c>
      <c r="B486" t="s" s="414">
        <v>1656</v>
      </c>
      <c r="C486" s="407">
        <v>10050</v>
      </c>
      <c r="D486" s="389">
        <v>14184</v>
      </c>
      <c r="E486" s="389">
        <v>85435</v>
      </c>
      <c r="F486" t="s" s="406">
        <v>319</v>
      </c>
      <c r="G486" t="s" s="406">
        <v>1555</v>
      </c>
      <c r="H486" s="389">
        <v>1</v>
      </c>
      <c r="I486" t="s" s="406">
        <v>166</v>
      </c>
      <c r="J486" s="182"/>
      <c r="K486" t="s" s="411">
        <v>1729</v>
      </c>
      <c r="L486" t="s" s="406">
        <v>1768</v>
      </c>
      <c r="M486" t="s" s="411">
        <v>447</v>
      </c>
      <c r="N486" s="409"/>
      <c r="O486" s="409"/>
      <c r="P486" s="409"/>
      <c r="Q486" s="409">
        <v>43435</v>
      </c>
      <c r="R486" s="409"/>
      <c r="S486" s="409"/>
      <c r="T486" s="408"/>
      <c r="U486" s="405"/>
    </row>
    <row r="487" ht="15.95" customHeight="1">
      <c r="A487" s="413">
        <v>2018</v>
      </c>
      <c r="B487" t="s" s="414">
        <v>1656</v>
      </c>
      <c r="C487" s="407">
        <v>10080</v>
      </c>
      <c r="D487" s="389">
        <v>14457</v>
      </c>
      <c r="E487" s="389">
        <v>85435</v>
      </c>
      <c r="F487" t="s" s="406">
        <v>319</v>
      </c>
      <c r="G487" t="s" s="406">
        <v>445</v>
      </c>
      <c r="H487" s="389">
        <v>1</v>
      </c>
      <c r="I487" t="s" s="406">
        <v>166</v>
      </c>
      <c r="J487" s="182"/>
      <c r="K487" t="s" s="411">
        <v>1729</v>
      </c>
      <c r="L487" t="s" s="406">
        <v>1768</v>
      </c>
      <c r="M487" t="s" s="411">
        <v>447</v>
      </c>
      <c r="N487" s="409"/>
      <c r="O487" s="409"/>
      <c r="P487" s="409"/>
      <c r="Q487" s="409">
        <v>43435</v>
      </c>
      <c r="R487" s="409"/>
      <c r="S487" s="409"/>
      <c r="T487" s="408"/>
      <c r="U487" s="405"/>
    </row>
    <row r="488" ht="15.95" customHeight="1">
      <c r="A488" s="413">
        <v>2018</v>
      </c>
      <c r="B488" t="s" s="414">
        <v>1656</v>
      </c>
      <c r="C488" s="407">
        <v>10054</v>
      </c>
      <c r="D488" s="389">
        <v>15514</v>
      </c>
      <c r="E488" s="389">
        <v>82327</v>
      </c>
      <c r="F488" t="s" s="406">
        <v>335</v>
      </c>
      <c r="G488" t="s" s="406">
        <v>336</v>
      </c>
      <c r="H488" t="s" s="406">
        <v>1301</v>
      </c>
      <c r="I488" t="s" s="406">
        <v>1484</v>
      </c>
      <c r="J488" s="182"/>
      <c r="K488" t="s" s="411">
        <v>1735</v>
      </c>
      <c r="L488" t="s" s="406">
        <v>1782</v>
      </c>
      <c r="M488" t="s" s="411">
        <v>71</v>
      </c>
      <c r="N488" s="409"/>
      <c r="O488" s="409"/>
      <c r="P488" s="409"/>
      <c r="Q488" s="409">
        <v>43435</v>
      </c>
      <c r="R488" s="409"/>
      <c r="S488" s="409"/>
      <c r="T488" s="408"/>
      <c r="U488" s="405"/>
    </row>
    <row r="489" ht="15.95" customHeight="1">
      <c r="A489" s="413">
        <v>2018</v>
      </c>
      <c r="B489" t="s" s="414">
        <v>1656</v>
      </c>
      <c r="C489" s="407">
        <v>10056</v>
      </c>
      <c r="D489" s="389">
        <v>15516</v>
      </c>
      <c r="E489" s="389">
        <v>82343</v>
      </c>
      <c r="F489" t="s" s="406">
        <v>350</v>
      </c>
      <c r="G489" t="s" s="406">
        <v>351</v>
      </c>
      <c r="H489" t="s" s="406">
        <v>1301</v>
      </c>
      <c r="I489" t="s" s="406">
        <v>50</v>
      </c>
      <c r="J489" s="182"/>
      <c r="K489" t="s" s="411">
        <v>1729</v>
      </c>
      <c r="L489" t="s" s="406">
        <v>1782</v>
      </c>
      <c r="M489" t="s" s="411">
        <v>1783</v>
      </c>
      <c r="N489" s="409"/>
      <c r="O489" s="409"/>
      <c r="P489" s="409"/>
      <c r="Q489" s="409">
        <v>43435</v>
      </c>
      <c r="R489" s="409"/>
      <c r="S489" s="409"/>
      <c r="T489" s="408"/>
      <c r="U489" s="405"/>
    </row>
    <row r="490" ht="15.95" customHeight="1">
      <c r="A490" s="413">
        <v>2018</v>
      </c>
      <c r="B490" t="s" s="414">
        <v>1656</v>
      </c>
      <c r="C490" s="407">
        <v>10033</v>
      </c>
      <c r="D490" s="389">
        <v>15519</v>
      </c>
      <c r="E490" s="389">
        <v>82319</v>
      </c>
      <c r="F490" t="s" s="406">
        <v>252</v>
      </c>
      <c r="G490" t="s" s="406">
        <v>1516</v>
      </c>
      <c r="H490" t="s" s="406">
        <v>1301</v>
      </c>
      <c r="I490" t="s" s="406">
        <v>50</v>
      </c>
      <c r="J490" s="182"/>
      <c r="K490" t="s" s="411">
        <v>1729</v>
      </c>
      <c r="L490" t="s" s="406">
        <v>1782</v>
      </c>
      <c r="M490" t="s" s="411">
        <v>1783</v>
      </c>
      <c r="N490" s="409"/>
      <c r="O490" s="409"/>
      <c r="P490" s="409"/>
      <c r="Q490" s="409">
        <v>43435</v>
      </c>
      <c r="R490" s="409"/>
      <c r="S490" s="409"/>
      <c r="T490" s="408"/>
      <c r="U490" s="405"/>
    </row>
    <row r="491" ht="15.95" customHeight="1">
      <c r="A491" s="413">
        <v>2018</v>
      </c>
      <c r="B491" t="s" s="414">
        <v>1656</v>
      </c>
      <c r="C491" s="407">
        <v>10026</v>
      </c>
      <c r="D491" s="389">
        <v>14480</v>
      </c>
      <c r="E491" s="389">
        <v>82211</v>
      </c>
      <c r="F491" t="s" s="406">
        <v>1477</v>
      </c>
      <c r="G491" t="s" s="406">
        <v>1478</v>
      </c>
      <c r="H491" s="389">
        <v>1</v>
      </c>
      <c r="I491" t="s" s="406">
        <v>50</v>
      </c>
      <c r="J491" s="182"/>
      <c r="K491" t="s" s="411">
        <v>1729</v>
      </c>
      <c r="L491" t="s" s="406">
        <v>1787</v>
      </c>
      <c r="M491" t="s" s="411">
        <v>1788</v>
      </c>
      <c r="N491" s="409"/>
      <c r="O491" s="409"/>
      <c r="P491" s="409"/>
      <c r="Q491" s="409">
        <v>43435</v>
      </c>
      <c r="R491" s="409"/>
      <c r="S491" s="409"/>
      <c r="T491" s="408"/>
      <c r="U491" s="405"/>
    </row>
    <row r="492" ht="15.95" customHeight="1">
      <c r="A492" s="413">
        <v>2019</v>
      </c>
      <c r="B492" t="s" s="414">
        <v>1656</v>
      </c>
      <c r="C492" s="456">
        <v>10077</v>
      </c>
      <c r="D492" s="389">
        <v>14431</v>
      </c>
      <c r="E492" s="389">
        <v>85375</v>
      </c>
      <c r="F492" t="s" s="406">
        <v>310</v>
      </c>
      <c r="G492" t="s" s="406">
        <v>1542</v>
      </c>
      <c r="H492" s="389">
        <v>1</v>
      </c>
      <c r="I492" t="s" s="406">
        <v>166</v>
      </c>
      <c r="J492" s="182"/>
      <c r="K492" t="s" s="411">
        <v>1729</v>
      </c>
      <c r="L492" t="s" s="406">
        <v>1742</v>
      </c>
      <c r="M492" t="s" s="411">
        <v>1789</v>
      </c>
      <c r="N492" s="409"/>
      <c r="O492" s="409"/>
      <c r="P492" s="409"/>
      <c r="Q492" s="409">
        <v>43466</v>
      </c>
      <c r="R492" s="409"/>
      <c r="S492" s="409"/>
      <c r="T492" s="408"/>
      <c r="U492" s="405"/>
    </row>
    <row r="493" ht="15.95" customHeight="1">
      <c r="A493" s="413">
        <v>2019</v>
      </c>
      <c r="B493" t="s" s="414">
        <v>1656</v>
      </c>
      <c r="C493" s="456">
        <v>10078</v>
      </c>
      <c r="D493" s="389">
        <v>14437</v>
      </c>
      <c r="E493" s="389">
        <v>85375</v>
      </c>
      <c r="F493" t="s" s="406">
        <v>310</v>
      </c>
      <c r="G493" t="s" s="406">
        <v>1598</v>
      </c>
      <c r="H493" s="389">
        <v>1</v>
      </c>
      <c r="I493" t="s" s="406">
        <v>166</v>
      </c>
      <c r="J493" s="182"/>
      <c r="K493" t="s" s="411">
        <v>1729</v>
      </c>
      <c r="L493" t="s" s="406">
        <v>1742</v>
      </c>
      <c r="M493" t="s" s="411">
        <v>1789</v>
      </c>
      <c r="N493" s="409"/>
      <c r="O493" s="409"/>
      <c r="P493" s="409"/>
      <c r="Q493" s="409">
        <v>43466</v>
      </c>
      <c r="R493" s="409"/>
      <c r="S493" s="409"/>
      <c r="T493" s="408"/>
      <c r="U493" s="405"/>
    </row>
    <row r="494" ht="15.95" customHeight="1">
      <c r="A494" s="413">
        <v>2019</v>
      </c>
      <c r="B494" t="s" s="414">
        <v>1656</v>
      </c>
      <c r="C494" s="456">
        <v>10099</v>
      </c>
      <c r="D494" s="389">
        <v>16994</v>
      </c>
      <c r="E494" s="389">
        <v>85375</v>
      </c>
      <c r="F494" t="s" s="406">
        <v>310</v>
      </c>
      <c r="G494" t="s" s="406">
        <v>508</v>
      </c>
      <c r="H494" s="389">
        <v>1</v>
      </c>
      <c r="I494" t="s" s="406">
        <v>166</v>
      </c>
      <c r="J494" s="182"/>
      <c r="K494" t="s" s="411">
        <v>1729</v>
      </c>
      <c r="L494" t="s" s="406">
        <v>1742</v>
      </c>
      <c r="M494" t="s" s="411">
        <v>1789</v>
      </c>
      <c r="N494" s="409"/>
      <c r="O494" s="409"/>
      <c r="P494" s="409"/>
      <c r="Q494" s="409">
        <v>43466</v>
      </c>
      <c r="R494" s="409"/>
      <c r="S494" s="409"/>
      <c r="T494" s="408"/>
      <c r="U494" s="405"/>
    </row>
    <row r="495" ht="15.95" customHeight="1">
      <c r="A495" s="413">
        <v>2019</v>
      </c>
      <c r="B495" t="s" s="414">
        <v>1656</v>
      </c>
      <c r="C495" s="456">
        <v>10016</v>
      </c>
      <c r="D495" s="389">
        <v>14423</v>
      </c>
      <c r="E495" s="389">
        <v>85640</v>
      </c>
      <c r="F495" t="s" s="406">
        <v>163</v>
      </c>
      <c r="G495" t="s" s="406">
        <v>164</v>
      </c>
      <c r="H495" s="389">
        <v>1</v>
      </c>
      <c r="I495" t="s" s="406">
        <v>166</v>
      </c>
      <c r="J495" s="182"/>
      <c r="K495" t="s" s="411">
        <v>1729</v>
      </c>
      <c r="L495" t="s" s="406">
        <v>1790</v>
      </c>
      <c r="M495" t="s" s="411">
        <v>167</v>
      </c>
      <c r="N495" s="409"/>
      <c r="O495" s="409"/>
      <c r="P495" s="409"/>
      <c r="Q495" s="409">
        <v>43466</v>
      </c>
      <c r="R495" s="409"/>
      <c r="S495" s="409"/>
      <c r="T495" s="408"/>
      <c r="U495" s="405"/>
    </row>
    <row r="496" ht="15.95" customHeight="1">
      <c r="A496" s="413">
        <v>2019</v>
      </c>
      <c r="B496" t="s" s="414">
        <v>1656</v>
      </c>
      <c r="C496" s="456">
        <v>10020</v>
      </c>
      <c r="D496" t="s" s="406">
        <v>1445</v>
      </c>
      <c r="E496" t="s" s="406">
        <v>1446</v>
      </c>
      <c r="F496" t="s" s="406">
        <v>1447</v>
      </c>
      <c r="G496" t="s" s="406">
        <v>1448</v>
      </c>
      <c r="H496" t="s" s="406">
        <v>1374</v>
      </c>
      <c r="I496" t="s" s="406">
        <v>1359</v>
      </c>
      <c r="J496" s="182"/>
      <c r="K496" t="s" s="411">
        <v>70</v>
      </c>
      <c r="L496" t="s" s="406">
        <v>1791</v>
      </c>
      <c r="M496" t="s" s="411">
        <v>71</v>
      </c>
      <c r="N496" s="409"/>
      <c r="O496" s="409"/>
      <c r="P496" s="409">
        <v>43466</v>
      </c>
      <c r="Q496" s="409"/>
      <c r="R496" s="409"/>
      <c r="S496" s="409"/>
      <c r="T496" s="408"/>
      <c r="U496" s="405"/>
    </row>
    <row r="497" ht="15.95" customHeight="1">
      <c r="A497" s="413">
        <v>2019</v>
      </c>
      <c r="B497" t="s" s="414">
        <v>1656</v>
      </c>
      <c r="C497" s="456">
        <v>10021</v>
      </c>
      <c r="D497" s="389">
        <v>14455</v>
      </c>
      <c r="E497" s="389">
        <v>83278</v>
      </c>
      <c r="F497" t="s" s="406">
        <v>67</v>
      </c>
      <c r="G497" t="s" s="406">
        <v>185</v>
      </c>
      <c r="H497" s="389">
        <v>1</v>
      </c>
      <c r="I497" t="s" s="406">
        <v>50</v>
      </c>
      <c r="J497" s="182"/>
      <c r="K497" t="s" s="411">
        <v>70</v>
      </c>
      <c r="L497" t="s" s="406">
        <v>1723</v>
      </c>
      <c r="M497" t="s" s="411">
        <v>71</v>
      </c>
      <c r="N497" s="409"/>
      <c r="O497" s="409"/>
      <c r="P497" s="409">
        <v>43466</v>
      </c>
      <c r="Q497" s="409"/>
      <c r="R497" s="409"/>
      <c r="S497" s="409"/>
      <c r="T497" s="408"/>
      <c r="U497" s="405"/>
    </row>
    <row r="498" ht="15.95" customHeight="1">
      <c r="A498" s="413">
        <v>2019</v>
      </c>
      <c r="B498" t="s" s="414">
        <v>1656</v>
      </c>
      <c r="C498" s="456">
        <v>10001</v>
      </c>
      <c r="D498" s="389">
        <v>13706</v>
      </c>
      <c r="E498" s="389">
        <v>82467</v>
      </c>
      <c r="F498" t="s" s="406">
        <v>285</v>
      </c>
      <c r="G498" t="s" s="406">
        <v>1520</v>
      </c>
      <c r="H498" s="389">
        <v>1</v>
      </c>
      <c r="I498" t="s" s="406">
        <v>50</v>
      </c>
      <c r="J498" s="182"/>
      <c r="K498" t="s" s="411">
        <v>1729</v>
      </c>
      <c r="L498" t="s" s="406">
        <v>1792</v>
      </c>
      <c r="M498" t="s" s="411">
        <v>288</v>
      </c>
      <c r="N498" s="409"/>
      <c r="O498" s="409"/>
      <c r="P498" s="409"/>
      <c r="Q498" s="409">
        <v>43466</v>
      </c>
      <c r="R498" s="409"/>
      <c r="S498" s="409"/>
      <c r="T498" s="408"/>
      <c r="U498" s="405"/>
    </row>
    <row r="499" ht="15.95" customHeight="1">
      <c r="A499" s="413">
        <v>2019</v>
      </c>
      <c r="B499" t="s" s="414">
        <v>1656</v>
      </c>
      <c r="C499" s="456">
        <v>10042</v>
      </c>
      <c r="D499" s="389">
        <v>16969</v>
      </c>
      <c r="E499" s="389">
        <v>82467</v>
      </c>
      <c r="F499" t="s" s="406">
        <v>285</v>
      </c>
      <c r="G499" t="s" s="406">
        <v>286</v>
      </c>
      <c r="H499" s="389">
        <v>1</v>
      </c>
      <c r="I499" t="s" s="406">
        <v>50</v>
      </c>
      <c r="J499" s="182"/>
      <c r="K499" t="s" s="411">
        <v>1729</v>
      </c>
      <c r="L499" t="s" s="406">
        <v>1792</v>
      </c>
      <c r="M499" t="s" s="411">
        <v>288</v>
      </c>
      <c r="N499" s="409"/>
      <c r="O499" s="409"/>
      <c r="P499" s="409"/>
      <c r="Q499" s="409">
        <v>43466</v>
      </c>
      <c r="R499" s="409"/>
      <c r="S499" s="409"/>
      <c r="T499" s="408"/>
      <c r="U499" s="405"/>
    </row>
    <row r="500" ht="15.95" customHeight="1">
      <c r="A500" s="413">
        <v>2019</v>
      </c>
      <c r="B500" t="s" s="414">
        <v>1656</v>
      </c>
      <c r="C500" s="407">
        <v>10083</v>
      </c>
      <c r="D500" s="389">
        <v>15503</v>
      </c>
      <c r="E500" s="389">
        <v>80638</v>
      </c>
      <c r="F500" t="s" s="406">
        <v>107</v>
      </c>
      <c r="G500" t="s" s="406">
        <v>459</v>
      </c>
      <c r="H500" s="389">
        <v>1</v>
      </c>
      <c r="I500" t="s" s="406">
        <v>166</v>
      </c>
      <c r="J500" s="182"/>
      <c r="K500" t="s" s="411">
        <v>1729</v>
      </c>
      <c r="L500" t="s" s="406">
        <v>1779</v>
      </c>
      <c r="M500" t="s" s="411">
        <v>1793</v>
      </c>
      <c r="N500" s="409"/>
      <c r="O500" s="409"/>
      <c r="P500" s="409"/>
      <c r="Q500" s="409">
        <v>43497</v>
      </c>
      <c r="R500" s="409"/>
      <c r="S500" s="409"/>
      <c r="T500" s="408"/>
      <c r="U500" s="405"/>
    </row>
    <row r="501" ht="15.95" customHeight="1">
      <c r="A501" s="413">
        <v>2019</v>
      </c>
      <c r="B501" t="s" s="414">
        <v>1656</v>
      </c>
      <c r="C501" s="407">
        <v>10133</v>
      </c>
      <c r="D501" s="389">
        <v>15909</v>
      </c>
      <c r="E501" s="389">
        <v>80339</v>
      </c>
      <c r="F501" t="s" s="406">
        <v>107</v>
      </c>
      <c r="G501" t="s" s="406">
        <v>551</v>
      </c>
      <c r="H501" s="389">
        <v>6</v>
      </c>
      <c r="I501" t="s" s="406">
        <v>50</v>
      </c>
      <c r="J501" s="182"/>
      <c r="K501" t="s" s="411">
        <v>1729</v>
      </c>
      <c r="L501" t="s" s="406">
        <v>71</v>
      </c>
      <c r="M501" t="s" s="411">
        <v>1794</v>
      </c>
      <c r="N501" s="409"/>
      <c r="O501" s="409">
        <v>43497</v>
      </c>
      <c r="P501" s="409"/>
      <c r="Q501" s="409"/>
      <c r="R501" s="409"/>
      <c r="S501" s="409"/>
      <c r="T501" s="408"/>
      <c r="U501" s="405"/>
    </row>
    <row r="502" ht="15.95" customHeight="1">
      <c r="A502" s="413">
        <v>2019</v>
      </c>
      <c r="B502" t="s" s="414">
        <v>1656</v>
      </c>
      <c r="C502" s="407">
        <v>10144</v>
      </c>
      <c r="D502" s="389">
        <v>15506</v>
      </c>
      <c r="E502" s="389">
        <v>81249</v>
      </c>
      <c r="F502" t="s" s="406">
        <v>107</v>
      </c>
      <c r="G502" t="s" s="406">
        <v>1500</v>
      </c>
      <c r="H502" s="389">
        <v>1</v>
      </c>
      <c r="I502" t="s" s="406">
        <v>166</v>
      </c>
      <c r="J502" s="182"/>
      <c r="K502" t="s" s="411">
        <v>70</v>
      </c>
      <c r="L502" t="s" s="406">
        <v>1795</v>
      </c>
      <c r="M502" t="s" s="411">
        <v>71</v>
      </c>
      <c r="N502" s="409"/>
      <c r="O502" s="409"/>
      <c r="P502" s="409">
        <v>43556</v>
      </c>
      <c r="Q502" s="409"/>
      <c r="R502" s="409"/>
      <c r="S502" s="409"/>
      <c r="T502" s="408"/>
      <c r="U502" s="405"/>
    </row>
    <row r="503" ht="15.95" customHeight="1">
      <c r="A503" s="413">
        <v>2019</v>
      </c>
      <c r="B503" t="s" s="414">
        <v>1656</v>
      </c>
      <c r="C503" s="407">
        <v>10087</v>
      </c>
      <c r="D503" s="389">
        <v>16102</v>
      </c>
      <c r="E503" s="389">
        <v>81925</v>
      </c>
      <c r="F503" t="s" s="406">
        <v>107</v>
      </c>
      <c r="G503" t="s" s="406">
        <v>1600</v>
      </c>
      <c r="H503" s="389">
        <v>1</v>
      </c>
      <c r="I503" t="s" s="406">
        <v>166</v>
      </c>
      <c r="J503" s="182"/>
      <c r="K503" t="s" s="411">
        <v>1729</v>
      </c>
      <c r="L503" t="s" s="406">
        <v>1708</v>
      </c>
      <c r="M503" t="s" s="411">
        <v>447</v>
      </c>
      <c r="N503" s="409"/>
      <c r="O503" s="409"/>
      <c r="P503" s="409"/>
      <c r="Q503" s="409">
        <v>43556</v>
      </c>
      <c r="R503" s="409"/>
      <c r="S503" s="409"/>
      <c r="T503" s="408"/>
      <c r="U503" s="405"/>
    </row>
    <row r="504" ht="15.95" customHeight="1">
      <c r="A504" s="413">
        <v>2019</v>
      </c>
      <c r="B504" t="s" s="414">
        <v>1656</v>
      </c>
      <c r="C504" s="407">
        <v>10073</v>
      </c>
      <c r="D504" s="389">
        <v>14259</v>
      </c>
      <c r="E504" s="389">
        <v>85435</v>
      </c>
      <c r="F504" t="s" s="406">
        <v>319</v>
      </c>
      <c r="G504" t="s" s="406">
        <v>1519</v>
      </c>
      <c r="H504" s="389">
        <v>1</v>
      </c>
      <c r="I504" t="s" s="406">
        <v>166</v>
      </c>
      <c r="J504" s="182"/>
      <c r="K504" t="s" s="411">
        <v>1729</v>
      </c>
      <c r="L504" t="s" s="406">
        <v>1796</v>
      </c>
      <c r="M504" t="s" s="411">
        <v>447</v>
      </c>
      <c r="N504" s="409"/>
      <c r="O504" s="409"/>
      <c r="P504" s="409"/>
      <c r="Q504" s="409">
        <v>43556</v>
      </c>
      <c r="R504" s="409"/>
      <c r="S504" s="409"/>
      <c r="T504" s="408"/>
      <c r="U504" s="405"/>
    </row>
    <row r="505" ht="15.95" customHeight="1">
      <c r="A505" s="413">
        <v>2019</v>
      </c>
      <c r="B505" t="s" s="414">
        <v>1656</v>
      </c>
      <c r="C505" s="407">
        <v>10152</v>
      </c>
      <c r="D505" s="389">
        <v>10152</v>
      </c>
      <c r="E505" s="389">
        <v>82319</v>
      </c>
      <c r="F505" t="s" s="406">
        <v>252</v>
      </c>
      <c r="G505" t="s" s="406">
        <v>615</v>
      </c>
      <c r="H505" s="389">
        <v>1</v>
      </c>
      <c r="I505" t="s" s="406">
        <v>50</v>
      </c>
      <c r="J505" s="182"/>
      <c r="K505" t="s" s="411">
        <v>1729</v>
      </c>
      <c r="L505" t="s" s="406">
        <v>1787</v>
      </c>
      <c r="M505" t="s" s="411">
        <v>1400</v>
      </c>
      <c r="N505" s="409"/>
      <c r="O505" s="409"/>
      <c r="P505" s="409"/>
      <c r="Q505" s="409">
        <v>43556</v>
      </c>
      <c r="R505" s="409"/>
      <c r="S505" s="409"/>
      <c r="T505" s="408"/>
      <c r="U505" s="405"/>
    </row>
    <row r="506" ht="15.95" customHeight="1">
      <c r="A506" s="413">
        <v>2019</v>
      </c>
      <c r="B506" t="s" s="414">
        <v>1656</v>
      </c>
      <c r="C506" s="407">
        <v>10092</v>
      </c>
      <c r="D506" s="389">
        <v>16646</v>
      </c>
      <c r="E506" s="389">
        <v>85540</v>
      </c>
      <c r="F506" t="s" s="406">
        <v>480</v>
      </c>
      <c r="G506" t="s" s="406">
        <v>117</v>
      </c>
      <c r="H506" s="389">
        <v>1</v>
      </c>
      <c r="I506" t="s" s="406">
        <v>166</v>
      </c>
      <c r="J506" s="182"/>
      <c r="K506" t="s" s="411">
        <v>1729</v>
      </c>
      <c r="L506" t="s" s="406">
        <v>1797</v>
      </c>
      <c r="M506" t="s" s="411">
        <v>167</v>
      </c>
      <c r="N506" s="409"/>
      <c r="O506" s="409"/>
      <c r="P506" s="409"/>
      <c r="Q506" s="409">
        <v>43586</v>
      </c>
      <c r="R506" s="409"/>
      <c r="S506" s="409"/>
      <c r="T506" s="408"/>
      <c r="U506" s="405"/>
    </row>
    <row r="507" ht="15.95" customHeight="1">
      <c r="A507" s="413">
        <v>2019</v>
      </c>
      <c r="B507" t="s" s="414">
        <v>1656</v>
      </c>
      <c r="C507" s="407">
        <v>10083</v>
      </c>
      <c r="D507" s="389">
        <v>15503</v>
      </c>
      <c r="E507" s="389">
        <v>80638</v>
      </c>
      <c r="F507" t="s" s="406">
        <v>107</v>
      </c>
      <c r="G507" t="s" s="406">
        <v>459</v>
      </c>
      <c r="H507" s="389">
        <v>1</v>
      </c>
      <c r="I507" t="s" s="406">
        <v>166</v>
      </c>
      <c r="J507" s="182"/>
      <c r="K507" t="s" s="411">
        <v>1729</v>
      </c>
      <c r="L507" t="s" s="406">
        <v>1793</v>
      </c>
      <c r="M507" t="s" s="411">
        <v>362</v>
      </c>
      <c r="N507" s="409"/>
      <c r="O507" s="409"/>
      <c r="P507" s="409"/>
      <c r="Q507" s="409">
        <v>43586</v>
      </c>
      <c r="R507" s="409"/>
      <c r="S507" s="409"/>
      <c r="T507" s="408"/>
      <c r="U507" s="405"/>
    </row>
    <row r="508" ht="15.95" customHeight="1">
      <c r="A508" s="413">
        <v>2019</v>
      </c>
      <c r="B508" t="s" s="414">
        <v>1656</v>
      </c>
      <c r="C508" s="407">
        <v>10015</v>
      </c>
      <c r="D508" s="389">
        <v>14391</v>
      </c>
      <c r="E508" s="389">
        <v>80339</v>
      </c>
      <c r="F508" t="s" s="406">
        <v>107</v>
      </c>
      <c r="G508" t="s" s="406">
        <v>1503</v>
      </c>
      <c r="H508" s="389">
        <v>1</v>
      </c>
      <c r="I508" t="s" s="406">
        <v>166</v>
      </c>
      <c r="J508" s="182"/>
      <c r="K508" t="s" s="411">
        <v>1729</v>
      </c>
      <c r="L508" t="s" s="406">
        <v>1776</v>
      </c>
      <c r="M508" t="s" s="411">
        <v>1798</v>
      </c>
      <c r="N508" s="409"/>
      <c r="O508" s="409"/>
      <c r="P508" s="409"/>
      <c r="Q508" s="409">
        <v>43586</v>
      </c>
      <c r="R508" s="409"/>
      <c r="S508" s="409"/>
      <c r="T508" s="408"/>
      <c r="U508" s="405"/>
    </row>
    <row r="509" ht="15.95" customHeight="1">
      <c r="A509" s="413">
        <v>2019</v>
      </c>
      <c r="B509" t="s" s="414">
        <v>1656</v>
      </c>
      <c r="C509" s="407">
        <v>10033</v>
      </c>
      <c r="D509" s="389">
        <v>15519</v>
      </c>
      <c r="E509" s="389">
        <v>82319</v>
      </c>
      <c r="F509" t="s" s="406">
        <v>252</v>
      </c>
      <c r="G509" t="s" s="406">
        <v>1516</v>
      </c>
      <c r="H509" t="s" s="406">
        <v>1301</v>
      </c>
      <c r="I509" t="s" s="406">
        <v>50</v>
      </c>
      <c r="J509" s="182"/>
      <c r="K509" t="s" s="411">
        <v>1729</v>
      </c>
      <c r="L509" t="s" s="406">
        <v>1787</v>
      </c>
      <c r="M509" t="s" s="411">
        <v>1799</v>
      </c>
      <c r="N509" s="409"/>
      <c r="O509" s="409"/>
      <c r="P509" s="409"/>
      <c r="Q509" s="409">
        <v>43678</v>
      </c>
      <c r="R509" s="409"/>
      <c r="S509" s="409"/>
      <c r="T509" s="408"/>
      <c r="U509" s="405"/>
    </row>
    <row r="510" ht="15.95" customHeight="1">
      <c r="A510" s="413">
        <v>2019</v>
      </c>
      <c r="B510" t="s" s="414">
        <v>1656</v>
      </c>
      <c r="C510" s="407">
        <v>10056</v>
      </c>
      <c r="D510" s="389">
        <v>15516</v>
      </c>
      <c r="E510" s="389">
        <v>82343</v>
      </c>
      <c r="F510" t="s" s="406">
        <v>350</v>
      </c>
      <c r="G510" t="s" s="406">
        <v>351</v>
      </c>
      <c r="H510" t="s" s="406">
        <v>1301</v>
      </c>
      <c r="I510" t="s" s="406">
        <v>50</v>
      </c>
      <c r="J510" s="182"/>
      <c r="K510" t="s" s="411">
        <v>1729</v>
      </c>
      <c r="L510" t="s" s="406">
        <v>1787</v>
      </c>
      <c r="M510" t="s" s="411">
        <v>1799</v>
      </c>
      <c r="N510" s="409"/>
      <c r="O510" s="409"/>
      <c r="P510" s="409"/>
      <c r="Q510" s="409">
        <v>43678</v>
      </c>
      <c r="R510" s="409"/>
      <c r="S510" s="409"/>
      <c r="T510" s="408"/>
      <c r="U510" s="405"/>
    </row>
    <row r="511" ht="15.95" customHeight="1">
      <c r="A511" s="413">
        <v>2019</v>
      </c>
      <c r="B511" t="s" s="414">
        <v>1656</v>
      </c>
      <c r="C511" s="407">
        <v>10154</v>
      </c>
      <c r="D511" s="389">
        <v>10154</v>
      </c>
      <c r="E511" s="389">
        <v>85235</v>
      </c>
      <c r="F511" t="s" s="406">
        <v>621</v>
      </c>
      <c r="G511" t="s" s="406">
        <v>626</v>
      </c>
      <c r="H511" s="389">
        <v>1</v>
      </c>
      <c r="I511" t="s" s="406">
        <v>50</v>
      </c>
      <c r="J511" s="182"/>
      <c r="K511" t="s" s="411">
        <v>1729</v>
      </c>
      <c r="L511" t="s" s="406">
        <v>1800</v>
      </c>
      <c r="M511" t="s" s="411">
        <v>141</v>
      </c>
      <c r="N511" s="409"/>
      <c r="O511" s="409">
        <v>43709</v>
      </c>
      <c r="P511" s="409"/>
      <c r="Q511" s="409"/>
      <c r="R511" s="409"/>
      <c r="S511" s="409"/>
      <c r="T511" s="408"/>
      <c r="U511" s="405"/>
    </row>
    <row r="512" ht="15.95" customHeight="1">
      <c r="A512" s="413">
        <v>2019</v>
      </c>
      <c r="B512" t="s" s="414">
        <v>1656</v>
      </c>
      <c r="C512" t="s" s="411">
        <v>1801</v>
      </c>
      <c r="D512" t="s" s="406">
        <v>1802</v>
      </c>
      <c r="E512" t="s" s="406">
        <v>1803</v>
      </c>
      <c r="F512" t="s" s="406">
        <v>1804</v>
      </c>
      <c r="G512" t="s" s="406">
        <v>1805</v>
      </c>
      <c r="H512" t="s" s="406">
        <v>1407</v>
      </c>
      <c r="I512" t="s" s="406">
        <v>1408</v>
      </c>
      <c r="J512" s="182"/>
      <c r="K512" s="408"/>
      <c r="L512" t="s" s="406">
        <v>1800</v>
      </c>
      <c r="M512" s="408"/>
      <c r="N512" s="409"/>
      <c r="O512" s="409"/>
      <c r="P512" s="409"/>
      <c r="Q512" s="409"/>
      <c r="R512" s="409"/>
      <c r="S512" s="409"/>
      <c r="T512" t="s" s="406">
        <v>1806</v>
      </c>
      <c r="U512" s="405"/>
    </row>
    <row r="513" ht="15.95" customHeight="1">
      <c r="A513" s="413">
        <v>2019</v>
      </c>
      <c r="B513" t="s" s="414">
        <v>1656</v>
      </c>
      <c r="C513" s="407">
        <v>10157</v>
      </c>
      <c r="D513" s="389">
        <v>16998</v>
      </c>
      <c r="E513" s="389">
        <v>94315</v>
      </c>
      <c r="F513" t="s" s="406">
        <v>1401</v>
      </c>
      <c r="G513" t="s" s="406">
        <v>1522</v>
      </c>
      <c r="H513" s="389">
        <v>5</v>
      </c>
      <c r="I513" t="s" s="406">
        <v>1398</v>
      </c>
      <c r="J513" s="182"/>
      <c r="K513" t="s" s="411">
        <v>1729</v>
      </c>
      <c r="L513" t="s" s="406">
        <v>1800</v>
      </c>
      <c r="M513" t="s" s="411">
        <v>447</v>
      </c>
      <c r="N513" s="409"/>
      <c r="O513" s="409">
        <v>43709</v>
      </c>
      <c r="P513" s="409"/>
      <c r="Q513" s="409"/>
      <c r="R513" s="409"/>
      <c r="S513" s="409"/>
      <c r="T513" t="s" s="457">
        <v>1807</v>
      </c>
      <c r="U513" s="405"/>
    </row>
    <row r="514" ht="15.95" customHeight="1">
      <c r="A514" s="413">
        <v>2019</v>
      </c>
      <c r="B514" t="s" s="414">
        <v>1656</v>
      </c>
      <c r="C514" s="407">
        <v>10144</v>
      </c>
      <c r="D514" s="389">
        <v>15506</v>
      </c>
      <c r="E514" s="389">
        <v>81249</v>
      </c>
      <c r="F514" t="s" s="406">
        <v>107</v>
      </c>
      <c r="G514" t="s" s="406">
        <v>1500</v>
      </c>
      <c r="H514" s="389">
        <v>1</v>
      </c>
      <c r="I514" t="s" s="406">
        <v>166</v>
      </c>
      <c r="J514" s="182"/>
      <c r="K514" t="s" s="411">
        <v>1729</v>
      </c>
      <c r="L514" t="s" s="406">
        <v>71</v>
      </c>
      <c r="M514" t="s" s="411">
        <v>1719</v>
      </c>
      <c r="N514" s="409"/>
      <c r="O514" s="409">
        <v>43709</v>
      </c>
      <c r="P514" s="409"/>
      <c r="Q514" s="409"/>
      <c r="R514" s="409"/>
      <c r="S514" s="409"/>
      <c r="T514" s="182"/>
      <c r="U514" s="405"/>
    </row>
    <row r="515" ht="15.95" customHeight="1">
      <c r="A515" s="413">
        <v>2019</v>
      </c>
      <c r="B515" t="s" s="414">
        <v>1656</v>
      </c>
      <c r="C515" s="407">
        <v>10097</v>
      </c>
      <c r="D515" t="s" s="406">
        <v>1434</v>
      </c>
      <c r="E515" t="s" s="406">
        <v>1435</v>
      </c>
      <c r="F515" t="s" s="406">
        <v>1346</v>
      </c>
      <c r="G515" t="s" s="406">
        <v>1436</v>
      </c>
      <c r="H515" t="s" s="406">
        <v>1374</v>
      </c>
      <c r="I515" t="s" s="406">
        <v>1340</v>
      </c>
      <c r="J515" s="182"/>
      <c r="K515" t="s" s="411">
        <v>1729</v>
      </c>
      <c r="L515" t="s" s="406">
        <v>1719</v>
      </c>
      <c r="M515" t="s" s="411">
        <v>71</v>
      </c>
      <c r="N515" s="409"/>
      <c r="O515" s="409"/>
      <c r="P515" s="409">
        <v>43709</v>
      </c>
      <c r="Q515" s="409"/>
      <c r="R515" s="409"/>
      <c r="S515" s="409"/>
      <c r="T515" t="s" s="406">
        <v>1808</v>
      </c>
      <c r="U515" s="405"/>
    </row>
    <row r="516" ht="15.95" customHeight="1">
      <c r="A516" s="413">
        <v>2019</v>
      </c>
      <c r="B516" t="s" s="414">
        <v>1656</v>
      </c>
      <c r="C516" s="407">
        <v>10155</v>
      </c>
      <c r="D516" s="389">
        <v>10155</v>
      </c>
      <c r="E516" s="389">
        <v>82256</v>
      </c>
      <c r="F516" t="s" s="406">
        <v>631</v>
      </c>
      <c r="G516" t="s" s="406">
        <v>632</v>
      </c>
      <c r="H516" s="389">
        <v>1</v>
      </c>
      <c r="I516" t="s" s="406">
        <v>50</v>
      </c>
      <c r="J516" s="182"/>
      <c r="K516" t="s" s="411">
        <v>1729</v>
      </c>
      <c r="L516" t="s" s="406">
        <v>71</v>
      </c>
      <c r="M516" t="s" s="411">
        <v>559</v>
      </c>
      <c r="N516" s="409"/>
      <c r="O516" s="409">
        <v>43753</v>
      </c>
      <c r="P516" s="409"/>
      <c r="Q516" s="409"/>
      <c r="R516" s="409"/>
      <c r="S516" s="409"/>
      <c r="T516" s="408"/>
      <c r="U516" s="405"/>
    </row>
    <row r="517" ht="15.95" customHeight="1">
      <c r="A517" s="413">
        <v>2019</v>
      </c>
      <c r="B517" t="s" s="414">
        <v>1656</v>
      </c>
      <c r="C517" s="407">
        <v>10143</v>
      </c>
      <c r="D517" s="389">
        <v>15523</v>
      </c>
      <c r="E517" s="389">
        <v>81541</v>
      </c>
      <c r="F517" t="s" s="406">
        <v>107</v>
      </c>
      <c r="G517" t="s" s="406">
        <v>1329</v>
      </c>
      <c r="H517" s="389">
        <v>1</v>
      </c>
      <c r="I517" t="s" s="406">
        <v>50</v>
      </c>
      <c r="J517" s="182"/>
      <c r="K517" t="s" s="411">
        <v>1729</v>
      </c>
      <c r="L517" t="s" s="406">
        <v>1491</v>
      </c>
      <c r="M517" t="s" s="411">
        <v>1809</v>
      </c>
      <c r="N517" s="409"/>
      <c r="O517" s="409"/>
      <c r="P517" s="409"/>
      <c r="Q517" s="409">
        <v>43739</v>
      </c>
      <c r="R517" s="409"/>
      <c r="S517" s="409"/>
      <c r="T517" s="408"/>
      <c r="U517" s="405"/>
    </row>
    <row r="518" ht="15.95" customHeight="1">
      <c r="A518" s="413">
        <v>2019</v>
      </c>
      <c r="B518" t="s" s="414">
        <v>1656</v>
      </c>
      <c r="C518" s="407">
        <v>10156</v>
      </c>
      <c r="D518" s="389">
        <v>10156</v>
      </c>
      <c r="E518" s="389">
        <v>94315</v>
      </c>
      <c r="F518" t="s" s="406">
        <v>1401</v>
      </c>
      <c r="G518" t="s" s="406">
        <v>1402</v>
      </c>
      <c r="H518" s="389">
        <v>5</v>
      </c>
      <c r="I518" t="s" s="406">
        <v>1398</v>
      </c>
      <c r="J518" s="182"/>
      <c r="K518" t="s" s="411">
        <v>1729</v>
      </c>
      <c r="L518" t="s" s="406">
        <v>71</v>
      </c>
      <c r="M518" t="s" s="411">
        <v>447</v>
      </c>
      <c r="N518" s="409"/>
      <c r="O518" s="409">
        <v>43770</v>
      </c>
      <c r="P518" s="409"/>
      <c r="Q518" s="409"/>
      <c r="R518" s="409"/>
      <c r="S518" s="409"/>
      <c r="T518" s="408"/>
      <c r="U518" s="405"/>
    </row>
    <row r="519" ht="15.95" customHeight="1">
      <c r="A519" s="413">
        <v>2019</v>
      </c>
      <c r="B519" t="s" s="414">
        <v>1656</v>
      </c>
      <c r="C519" s="407">
        <v>10087</v>
      </c>
      <c r="D519" s="389">
        <v>16102</v>
      </c>
      <c r="E519" s="389">
        <v>81925</v>
      </c>
      <c r="F519" t="s" s="406">
        <v>107</v>
      </c>
      <c r="G519" t="s" s="406">
        <v>1600</v>
      </c>
      <c r="H519" s="389">
        <v>1</v>
      </c>
      <c r="I519" t="s" s="406">
        <v>166</v>
      </c>
      <c r="J519" s="182"/>
      <c r="K519" t="s" s="411">
        <v>1729</v>
      </c>
      <c r="L519" t="s" s="406">
        <v>447</v>
      </c>
      <c r="M519" t="s" s="411">
        <v>474</v>
      </c>
      <c r="N519" s="409"/>
      <c r="O519" s="409">
        <v>43770</v>
      </c>
      <c r="P519" s="409"/>
      <c r="Q519" s="409"/>
      <c r="R519" s="409"/>
      <c r="S519" s="409"/>
      <c r="T519" s="408"/>
      <c r="U519" s="405"/>
    </row>
    <row r="520" ht="15.95" customHeight="1">
      <c r="A520" s="413">
        <v>2019</v>
      </c>
      <c r="B520" t="s" s="414">
        <v>1656</v>
      </c>
      <c r="C520" t="s" s="411">
        <v>1810</v>
      </c>
      <c r="D520" t="s" s="406">
        <v>1811</v>
      </c>
      <c r="E520" t="s" s="406">
        <v>1812</v>
      </c>
      <c r="F520" t="s" s="406">
        <v>1813</v>
      </c>
      <c r="G520" t="s" s="406">
        <v>1814</v>
      </c>
      <c r="H520" t="s" s="406">
        <v>1407</v>
      </c>
      <c r="I520" t="s" s="406">
        <v>1408</v>
      </c>
      <c r="J520" s="182"/>
      <c r="K520" t="s" s="411">
        <v>1030</v>
      </c>
      <c r="L520" s="182"/>
      <c r="M520" t="s" s="411">
        <v>71</v>
      </c>
      <c r="N520" s="409"/>
      <c r="O520" s="409">
        <v>43773</v>
      </c>
      <c r="P520" t="s" s="410">
        <v>1815</v>
      </c>
      <c r="Q520" s="409"/>
      <c r="R520" s="409"/>
      <c r="S520" s="409"/>
      <c r="T520" s="408"/>
      <c r="U520" s="405"/>
    </row>
    <row r="521" ht="15.95" customHeight="1">
      <c r="A521" s="413">
        <v>2019</v>
      </c>
      <c r="B521" t="s" s="414">
        <v>1656</v>
      </c>
      <c r="C521" s="407">
        <v>10159</v>
      </c>
      <c r="D521" s="389">
        <v>16981</v>
      </c>
      <c r="E521" s="389">
        <v>94447</v>
      </c>
      <c r="F521" t="s" s="406">
        <v>699</v>
      </c>
      <c r="G521" t="s" s="406">
        <v>1152</v>
      </c>
      <c r="H521" s="389">
        <v>5</v>
      </c>
      <c r="I521" t="s" s="406">
        <v>1398</v>
      </c>
      <c r="J521" s="182"/>
      <c r="K521" t="s" s="411">
        <v>1030</v>
      </c>
      <c r="L521" s="182"/>
      <c r="M521" t="s" s="411">
        <v>71</v>
      </c>
      <c r="N521" s="409"/>
      <c r="O521" s="409">
        <v>43773</v>
      </c>
      <c r="P521" t="s" s="410">
        <v>1815</v>
      </c>
      <c r="Q521" s="409"/>
      <c r="R521" s="409"/>
      <c r="S521" s="409"/>
      <c r="T521" s="408"/>
      <c r="U521" s="405"/>
    </row>
    <row r="522" ht="15.95" customHeight="1">
      <c r="A522" s="413">
        <v>2019</v>
      </c>
      <c r="B522" t="s" s="414">
        <v>1656</v>
      </c>
      <c r="C522" s="407">
        <v>10094</v>
      </c>
      <c r="D522" s="389">
        <v>16963</v>
      </c>
      <c r="E522" s="389">
        <v>80796</v>
      </c>
      <c r="F522" t="s" s="406">
        <v>107</v>
      </c>
      <c r="G522" t="s" s="406">
        <v>486</v>
      </c>
      <c r="H522" s="389">
        <v>1</v>
      </c>
      <c r="I522" t="s" s="406">
        <v>166</v>
      </c>
      <c r="J522" s="182"/>
      <c r="K522" t="s" s="411">
        <v>1729</v>
      </c>
      <c r="L522" t="s" s="406">
        <v>210</v>
      </c>
      <c r="M522" t="s" s="411">
        <v>403</v>
      </c>
      <c r="N522" s="409"/>
      <c r="O522" s="409">
        <v>43787</v>
      </c>
      <c r="P522" s="409"/>
      <c r="Q522" s="409"/>
      <c r="R522" s="409"/>
      <c r="S522" s="409"/>
      <c r="T522" s="408"/>
      <c r="U522" s="405"/>
    </row>
    <row r="523" ht="15.95" customHeight="1">
      <c r="A523" s="413">
        <v>2019</v>
      </c>
      <c r="B523" t="s" s="414">
        <v>1656</v>
      </c>
      <c r="C523" s="407">
        <v>10018</v>
      </c>
      <c r="D523" s="389">
        <v>14435</v>
      </c>
      <c r="E523" s="389">
        <v>83471</v>
      </c>
      <c r="F523" t="s" s="406">
        <v>1471</v>
      </c>
      <c r="G523" t="s" s="406">
        <v>171</v>
      </c>
      <c r="H523" s="389">
        <v>1</v>
      </c>
      <c r="I523" t="s" s="406">
        <v>50</v>
      </c>
      <c r="J523" s="182"/>
      <c r="K523" t="s" s="411">
        <v>70</v>
      </c>
      <c r="L523" t="s" s="406">
        <v>1725</v>
      </c>
      <c r="M523" t="s" s="411">
        <v>71</v>
      </c>
      <c r="N523" s="409"/>
      <c r="O523" s="409"/>
      <c r="P523" s="409">
        <v>43789</v>
      </c>
      <c r="Q523" s="409"/>
      <c r="R523" s="409"/>
      <c r="S523" s="409"/>
      <c r="T523" s="408"/>
      <c r="U523" s="405"/>
    </row>
    <row r="524" ht="15.95" customHeight="1">
      <c r="A524" s="413">
        <v>2019</v>
      </c>
      <c r="B524" t="s" s="414">
        <v>1656</v>
      </c>
      <c r="C524" s="407">
        <v>10081</v>
      </c>
      <c r="D524" s="389">
        <v>14458</v>
      </c>
      <c r="E524" s="389">
        <v>80801</v>
      </c>
      <c r="F524" t="s" s="406">
        <v>107</v>
      </c>
      <c r="G524" t="s" s="406">
        <v>1499</v>
      </c>
      <c r="H524" s="389">
        <v>1</v>
      </c>
      <c r="I524" t="s" s="406">
        <v>166</v>
      </c>
      <c r="J524" s="182"/>
      <c r="K524" t="s" s="411">
        <v>1729</v>
      </c>
      <c r="L524" t="s" s="406">
        <v>210</v>
      </c>
      <c r="M524" t="s" s="411">
        <v>1816</v>
      </c>
      <c r="N524" s="409"/>
      <c r="O524" s="409">
        <v>43808</v>
      </c>
      <c r="P524" s="409"/>
      <c r="Q524" s="409"/>
      <c r="R524" s="409"/>
      <c r="S524" s="409"/>
      <c r="T524" s="408"/>
      <c r="U524" s="405"/>
    </row>
    <row r="525" ht="15.95" customHeight="1">
      <c r="A525" s="413">
        <v>2019</v>
      </c>
      <c r="B525" t="s" s="414">
        <v>1656</v>
      </c>
      <c r="C525" s="407">
        <v>10078</v>
      </c>
      <c r="D525" s="389">
        <v>14437</v>
      </c>
      <c r="E525" s="389">
        <v>85375</v>
      </c>
      <c r="F525" t="s" s="406">
        <v>310</v>
      </c>
      <c r="G525" t="s" s="406">
        <v>1598</v>
      </c>
      <c r="H525" s="389">
        <v>1</v>
      </c>
      <c r="I525" t="s" s="406">
        <v>166</v>
      </c>
      <c r="J525" s="182"/>
      <c r="K525" t="s" s="411">
        <v>1729</v>
      </c>
      <c r="L525" t="s" s="406">
        <v>1789</v>
      </c>
      <c r="M525" t="s" s="411">
        <v>447</v>
      </c>
      <c r="N525" s="409"/>
      <c r="O525" s="409">
        <v>43800</v>
      </c>
      <c r="P525" s="409"/>
      <c r="Q525" s="409"/>
      <c r="R525" s="409"/>
      <c r="S525" s="409"/>
      <c r="T525" s="408"/>
      <c r="U525" s="405"/>
    </row>
    <row r="526" ht="15.95" customHeight="1">
      <c r="A526" s="413">
        <v>2020</v>
      </c>
      <c r="B526" t="s" s="414">
        <v>1656</v>
      </c>
      <c r="C526" s="407">
        <v>10018</v>
      </c>
      <c r="D526" s="389">
        <v>14435</v>
      </c>
      <c r="E526" s="389">
        <v>83471</v>
      </c>
      <c r="F526" t="s" s="406">
        <v>1471</v>
      </c>
      <c r="G526" t="s" s="406">
        <v>171</v>
      </c>
      <c r="H526" s="389">
        <v>1</v>
      </c>
      <c r="I526" t="s" s="406">
        <v>50</v>
      </c>
      <c r="J526" s="182"/>
      <c r="K526" t="s" s="411">
        <v>52</v>
      </c>
      <c r="L526" t="s" s="406">
        <v>71</v>
      </c>
      <c r="M526" t="s" s="411">
        <v>1817</v>
      </c>
      <c r="N526" s="409"/>
      <c r="O526" s="409">
        <v>43832</v>
      </c>
      <c r="P526" s="409"/>
      <c r="Q526" s="409"/>
      <c r="R526" s="409"/>
      <c r="S526" s="409"/>
      <c r="T526" s="408"/>
      <c r="U526" s="405"/>
    </row>
    <row r="527" ht="15.95" customHeight="1">
      <c r="A527" s="413">
        <v>2020</v>
      </c>
      <c r="B527" t="s" s="414">
        <v>1656</v>
      </c>
      <c r="C527" s="407">
        <v>10106</v>
      </c>
      <c r="D527" s="389">
        <v>16974</v>
      </c>
      <c r="E527" s="389">
        <v>94405</v>
      </c>
      <c r="F527" t="s" s="406">
        <v>665</v>
      </c>
      <c r="G527" t="s" s="406">
        <v>666</v>
      </c>
      <c r="H527" t="s" s="406">
        <v>1487</v>
      </c>
      <c r="I527" t="s" s="406">
        <v>1391</v>
      </c>
      <c r="J527" s="182"/>
      <c r="K527" t="s" s="411">
        <v>1818</v>
      </c>
      <c r="L527" s="389">
        <v>0</v>
      </c>
      <c r="M527" t="s" s="411">
        <v>1392</v>
      </c>
      <c r="N527" s="409"/>
      <c r="O527" t="s" s="410">
        <v>1819</v>
      </c>
      <c r="P527" s="409"/>
      <c r="Q527" s="409"/>
      <c r="R527" s="409"/>
      <c r="S527" s="409"/>
      <c r="T527" s="408"/>
      <c r="U527" s="405"/>
    </row>
    <row r="528" ht="15.95" customHeight="1">
      <c r="A528" s="413">
        <v>2020</v>
      </c>
      <c r="B528" t="s" s="414">
        <v>1656</v>
      </c>
      <c r="C528" s="407">
        <v>10110</v>
      </c>
      <c r="D528" s="389">
        <v>16979</v>
      </c>
      <c r="E528" s="389">
        <v>94428</v>
      </c>
      <c r="F528" t="s" s="406">
        <v>1150</v>
      </c>
      <c r="G528" t="s" s="406">
        <v>1286</v>
      </c>
      <c r="H528" t="s" s="406">
        <v>1487</v>
      </c>
      <c r="I528" t="s" s="406">
        <v>1391</v>
      </c>
      <c r="J528" s="182"/>
      <c r="K528" t="s" s="411">
        <v>1818</v>
      </c>
      <c r="L528" s="389">
        <v>0</v>
      </c>
      <c r="M528" t="s" s="411">
        <v>1392</v>
      </c>
      <c r="N528" s="409"/>
      <c r="O528" t="s" s="410">
        <v>1819</v>
      </c>
      <c r="P528" s="409"/>
      <c r="Q528" s="409"/>
      <c r="R528" s="409"/>
      <c r="S528" s="409"/>
      <c r="T528" s="408"/>
      <c r="U528" s="405"/>
    </row>
    <row r="529" ht="15.95" customHeight="1">
      <c r="A529" s="413">
        <v>2020</v>
      </c>
      <c r="B529" t="s" s="414">
        <v>1656</v>
      </c>
      <c r="C529" s="407">
        <v>10130</v>
      </c>
      <c r="D529" s="389">
        <v>15520</v>
      </c>
      <c r="E529" s="389">
        <v>94431</v>
      </c>
      <c r="F529" t="s" s="406">
        <v>687</v>
      </c>
      <c r="G529" t="s" s="406">
        <v>1324</v>
      </c>
      <c r="H529" t="s" s="406">
        <v>1487</v>
      </c>
      <c r="I529" t="s" s="406">
        <v>1391</v>
      </c>
      <c r="J529" s="182"/>
      <c r="K529" t="s" s="411">
        <v>1820</v>
      </c>
      <c r="L529" s="389">
        <v>0</v>
      </c>
      <c r="M529" t="s" s="411">
        <v>1821</v>
      </c>
      <c r="N529" s="409"/>
      <c r="O529" t="s" s="410">
        <v>1819</v>
      </c>
      <c r="P529" s="409"/>
      <c r="Q529" s="409"/>
      <c r="R529" s="409"/>
      <c r="S529" s="409"/>
      <c r="T529" s="408"/>
      <c r="U529" s="405"/>
    </row>
    <row r="530" ht="15.95" customHeight="1">
      <c r="A530" s="413">
        <v>2020</v>
      </c>
      <c r="B530" t="s" s="414">
        <v>1656</v>
      </c>
      <c r="C530" s="407">
        <v>10164</v>
      </c>
      <c r="D530" s="389">
        <v>16974</v>
      </c>
      <c r="E530" s="389">
        <v>94405</v>
      </c>
      <c r="F530" t="s" s="406">
        <v>665</v>
      </c>
      <c r="G530" t="s" s="406">
        <v>666</v>
      </c>
      <c r="H530" s="389">
        <v>5</v>
      </c>
      <c r="I530" t="s" s="406">
        <v>669</v>
      </c>
      <c r="J530" s="182"/>
      <c r="K530" t="s" s="411">
        <v>70</v>
      </c>
      <c r="L530" s="389">
        <v>0</v>
      </c>
      <c r="M530" t="s" s="411">
        <v>71</v>
      </c>
      <c r="N530" s="409"/>
      <c r="O530" t="s" s="410">
        <v>1819</v>
      </c>
      <c r="P530" s="409"/>
      <c r="Q530" s="409"/>
      <c r="R530" s="409"/>
      <c r="S530" s="409"/>
      <c r="T530" s="408"/>
      <c r="U530" s="405"/>
    </row>
    <row r="531" ht="15.95" customHeight="1">
      <c r="A531" s="413">
        <v>2020</v>
      </c>
      <c r="B531" t="s" s="414">
        <v>1656</v>
      </c>
      <c r="C531" s="407">
        <v>10165</v>
      </c>
      <c r="D531" s="389">
        <v>16979</v>
      </c>
      <c r="E531" s="389">
        <v>94428</v>
      </c>
      <c r="F531" t="s" s="406">
        <v>1150</v>
      </c>
      <c r="G531" t="s" s="406">
        <v>1286</v>
      </c>
      <c r="H531" s="389">
        <v>5</v>
      </c>
      <c r="I531" t="s" s="406">
        <v>669</v>
      </c>
      <c r="J531" s="182"/>
      <c r="K531" t="s" s="411">
        <v>70</v>
      </c>
      <c r="L531" s="389">
        <v>0</v>
      </c>
      <c r="M531" t="s" s="411">
        <v>71</v>
      </c>
      <c r="N531" s="409"/>
      <c r="O531" t="s" s="410">
        <v>1819</v>
      </c>
      <c r="P531" s="409"/>
      <c r="Q531" s="409"/>
      <c r="R531" s="409"/>
      <c r="S531" s="409"/>
      <c r="T531" s="408"/>
      <c r="U531" s="405"/>
    </row>
    <row r="532" ht="15.95" customHeight="1">
      <c r="A532" s="413">
        <v>2020</v>
      </c>
      <c r="B532" t="s" s="414">
        <v>1656</v>
      </c>
      <c r="C532" s="407">
        <v>10166</v>
      </c>
      <c r="D532" s="389">
        <v>15520</v>
      </c>
      <c r="E532" s="389">
        <v>94431</v>
      </c>
      <c r="F532" t="s" s="406">
        <v>687</v>
      </c>
      <c r="G532" t="s" s="406">
        <v>1324</v>
      </c>
      <c r="H532" s="389">
        <v>5</v>
      </c>
      <c r="I532" t="s" s="406">
        <v>669</v>
      </c>
      <c r="J532" s="182"/>
      <c r="K532" t="s" s="411">
        <v>70</v>
      </c>
      <c r="L532" t="s" s="406">
        <v>1822</v>
      </c>
      <c r="M532" t="s" s="411">
        <v>71</v>
      </c>
      <c r="N532" s="409"/>
      <c r="O532" t="s" s="410">
        <v>1819</v>
      </c>
      <c r="P532" s="409"/>
      <c r="Q532" s="409"/>
      <c r="R532" s="409"/>
      <c r="S532" s="409"/>
      <c r="T532" s="408"/>
      <c r="U532" s="405"/>
    </row>
    <row r="533" ht="15.95" customHeight="1">
      <c r="A533" s="413">
        <v>2020</v>
      </c>
      <c r="B533" t="s" s="414">
        <v>1656</v>
      </c>
      <c r="C533" s="407">
        <v>10107</v>
      </c>
      <c r="D533" s="389">
        <v>16975</v>
      </c>
      <c r="E533" s="389">
        <v>94405</v>
      </c>
      <c r="F533" t="s" s="406">
        <v>673</v>
      </c>
      <c r="G533" t="s" s="406">
        <v>674</v>
      </c>
      <c r="H533" t="s" s="406">
        <v>1487</v>
      </c>
      <c r="I533" t="s" s="406">
        <v>1391</v>
      </c>
      <c r="J533" s="182"/>
      <c r="K533" t="s" s="411">
        <v>1818</v>
      </c>
      <c r="L533" s="389">
        <v>0</v>
      </c>
      <c r="M533" t="s" s="411">
        <v>1392</v>
      </c>
      <c r="N533" s="409"/>
      <c r="O533" t="s" s="410">
        <v>1823</v>
      </c>
      <c r="P533" s="409"/>
      <c r="Q533" s="409"/>
      <c r="R533" s="409"/>
      <c r="S533" s="409"/>
      <c r="T533" s="408"/>
      <c r="U533" s="405"/>
    </row>
    <row r="534" ht="15.95" customHeight="1">
      <c r="A534" s="413">
        <v>2020</v>
      </c>
      <c r="B534" t="s" s="414">
        <v>1656</v>
      </c>
      <c r="C534" s="407">
        <v>10151</v>
      </c>
      <c r="D534" s="389">
        <v>10151</v>
      </c>
      <c r="E534" s="389">
        <v>84164</v>
      </c>
      <c r="F534" t="s" s="406">
        <v>762</v>
      </c>
      <c r="G534" t="s" s="406">
        <v>1397</v>
      </c>
      <c r="H534" t="s" s="406">
        <v>1487</v>
      </c>
      <c r="I534" t="s" s="406">
        <v>1391</v>
      </c>
      <c r="J534" s="182"/>
      <c r="K534" t="s" s="411">
        <v>1818</v>
      </c>
      <c r="L534" s="389">
        <v>0</v>
      </c>
      <c r="M534" t="s" s="411">
        <v>1392</v>
      </c>
      <c r="N534" s="409"/>
      <c r="O534" t="s" s="410">
        <v>1823</v>
      </c>
      <c r="P534" s="409"/>
      <c r="Q534" s="409"/>
      <c r="R534" s="409"/>
      <c r="S534" s="409"/>
      <c r="T534" s="408"/>
      <c r="U534" s="405"/>
    </row>
    <row r="535" ht="15.95" customHeight="1">
      <c r="A535" s="413">
        <v>2020</v>
      </c>
      <c r="B535" t="s" s="414">
        <v>1656</v>
      </c>
      <c r="C535" s="407">
        <v>10108</v>
      </c>
      <c r="D535" s="389">
        <v>16977</v>
      </c>
      <c r="E535" s="389">
        <v>94424</v>
      </c>
      <c r="F535" t="s" s="406">
        <v>680</v>
      </c>
      <c r="G535" t="s" s="406">
        <v>681</v>
      </c>
      <c r="H535" t="s" s="406">
        <v>1487</v>
      </c>
      <c r="I535" t="s" s="406">
        <v>1391</v>
      </c>
      <c r="J535" s="182"/>
      <c r="K535" t="s" s="411">
        <v>1820</v>
      </c>
      <c r="L535" s="389">
        <v>0</v>
      </c>
      <c r="M535" t="s" s="411">
        <v>1824</v>
      </c>
      <c r="N535" s="409"/>
      <c r="O535" t="s" s="410">
        <v>1823</v>
      </c>
      <c r="P535" s="409"/>
      <c r="Q535" s="409"/>
      <c r="R535" s="409"/>
      <c r="S535" s="409"/>
      <c r="T535" s="408"/>
      <c r="U535" s="405"/>
    </row>
    <row r="536" ht="15.95" customHeight="1">
      <c r="A536" s="413">
        <v>2020</v>
      </c>
      <c r="B536" t="s" s="414">
        <v>1656</v>
      </c>
      <c r="C536" s="407">
        <v>10167</v>
      </c>
      <c r="D536" s="389">
        <v>16975</v>
      </c>
      <c r="E536" s="389">
        <v>94405</v>
      </c>
      <c r="F536" t="s" s="406">
        <v>673</v>
      </c>
      <c r="G536" t="s" s="406">
        <v>674</v>
      </c>
      <c r="H536" s="389">
        <v>5</v>
      </c>
      <c r="I536" t="s" s="406">
        <v>669</v>
      </c>
      <c r="J536" s="182"/>
      <c r="K536" t="s" s="411">
        <v>70</v>
      </c>
      <c r="L536" s="389">
        <v>0</v>
      </c>
      <c r="M536" t="s" s="411">
        <v>71</v>
      </c>
      <c r="N536" s="409"/>
      <c r="O536" t="s" s="410">
        <v>1823</v>
      </c>
      <c r="P536" s="409"/>
      <c r="Q536" s="409"/>
      <c r="R536" s="409"/>
      <c r="S536" s="409"/>
      <c r="T536" s="408"/>
      <c r="U536" s="405"/>
    </row>
    <row r="537" ht="15.95" customHeight="1">
      <c r="A537" s="413">
        <v>2020</v>
      </c>
      <c r="B537" t="s" s="414">
        <v>1656</v>
      </c>
      <c r="C537" s="407">
        <v>10168</v>
      </c>
      <c r="D537" s="389">
        <v>10151</v>
      </c>
      <c r="E537" s="389">
        <v>84164</v>
      </c>
      <c r="F537" t="s" s="406">
        <v>762</v>
      </c>
      <c r="G537" t="s" s="406">
        <v>1397</v>
      </c>
      <c r="H537" t="s" s="406">
        <v>1487</v>
      </c>
      <c r="I537" t="s" s="406">
        <v>1391</v>
      </c>
      <c r="J537" s="182"/>
      <c r="K537" t="s" s="411">
        <v>1825</v>
      </c>
      <c r="L537" s="389">
        <v>0</v>
      </c>
      <c r="M537" t="s" s="411">
        <v>1492</v>
      </c>
      <c r="N537" s="409"/>
      <c r="O537" t="s" s="410">
        <v>1823</v>
      </c>
      <c r="P537" s="409"/>
      <c r="Q537" s="409"/>
      <c r="R537" s="409"/>
      <c r="S537" s="409"/>
      <c r="T537" s="408"/>
      <c r="U537" s="405"/>
    </row>
    <row r="538" ht="15.95" customHeight="1">
      <c r="A538" s="413">
        <v>2020</v>
      </c>
      <c r="B538" t="s" s="414">
        <v>1656</v>
      </c>
      <c r="C538" s="407">
        <v>10169</v>
      </c>
      <c r="D538" s="389">
        <v>16977</v>
      </c>
      <c r="E538" s="389">
        <v>94424</v>
      </c>
      <c r="F538" t="s" s="406">
        <v>680</v>
      </c>
      <c r="G538" t="s" s="406">
        <v>681</v>
      </c>
      <c r="H538" s="389">
        <v>5</v>
      </c>
      <c r="I538" t="s" s="406">
        <v>669</v>
      </c>
      <c r="J538" s="182"/>
      <c r="K538" t="s" s="411">
        <v>70</v>
      </c>
      <c r="L538" t="s" s="406">
        <v>1785</v>
      </c>
      <c r="M538" t="s" s="411">
        <v>71</v>
      </c>
      <c r="N538" s="409"/>
      <c r="O538" t="s" s="410">
        <v>1823</v>
      </c>
      <c r="P538" s="409"/>
      <c r="Q538" s="409"/>
      <c r="R538" s="409"/>
      <c r="S538" s="409"/>
      <c r="T538" s="408"/>
      <c r="U538" s="405"/>
    </row>
    <row r="539" ht="15.95" customHeight="1">
      <c r="A539" s="413">
        <v>2020</v>
      </c>
      <c r="B539" t="s" s="414">
        <v>1656</v>
      </c>
      <c r="C539" s="407">
        <v>10156</v>
      </c>
      <c r="D539" s="389">
        <v>10156</v>
      </c>
      <c r="E539" s="389">
        <v>94315</v>
      </c>
      <c r="F539" t="s" s="406">
        <v>1401</v>
      </c>
      <c r="G539" t="s" s="406">
        <v>1402</v>
      </c>
      <c r="H539" t="s" s="406">
        <v>1487</v>
      </c>
      <c r="I539" t="s" s="406">
        <v>1391</v>
      </c>
      <c r="J539" s="182"/>
      <c r="K539" t="s" s="411">
        <v>1825</v>
      </c>
      <c r="L539" t="s" s="406">
        <v>447</v>
      </c>
      <c r="M539" t="s" s="411">
        <v>1492</v>
      </c>
      <c r="N539" s="409"/>
      <c r="O539" s="409"/>
      <c r="P539" s="409">
        <v>43862</v>
      </c>
      <c r="Q539" s="409"/>
      <c r="R539" s="409"/>
      <c r="S539" s="409"/>
      <c r="T539" s="408"/>
      <c r="U539" s="405"/>
    </row>
    <row r="540" ht="15.95" customHeight="1">
      <c r="A540" s="413">
        <v>2020</v>
      </c>
      <c r="B540" t="s" s="414">
        <v>1656</v>
      </c>
      <c r="C540" s="407">
        <v>10157</v>
      </c>
      <c r="D540" s="389">
        <v>16998</v>
      </c>
      <c r="E540" s="389">
        <v>94315</v>
      </c>
      <c r="F540" t="s" s="406">
        <v>1401</v>
      </c>
      <c r="G540" t="s" s="406">
        <v>1522</v>
      </c>
      <c r="H540" t="s" s="406">
        <v>1487</v>
      </c>
      <c r="I540" t="s" s="406">
        <v>1391</v>
      </c>
      <c r="J540" s="182"/>
      <c r="K540" t="s" s="411">
        <v>1825</v>
      </c>
      <c r="L540" t="s" s="406">
        <v>447</v>
      </c>
      <c r="M540" t="s" s="411">
        <v>1492</v>
      </c>
      <c r="N540" s="409"/>
      <c r="O540" s="409"/>
      <c r="P540" s="409">
        <v>43862</v>
      </c>
      <c r="Q540" s="409"/>
      <c r="R540" s="409"/>
      <c r="S540" s="409"/>
      <c r="T540" s="408"/>
      <c r="U540" s="405"/>
    </row>
    <row r="541" ht="15.95" customHeight="1">
      <c r="A541" s="413">
        <v>2020</v>
      </c>
      <c r="B541" t="s" s="414">
        <v>1656</v>
      </c>
      <c r="C541" s="407">
        <v>10169</v>
      </c>
      <c r="D541" s="389">
        <v>16977</v>
      </c>
      <c r="E541" s="389">
        <v>94424</v>
      </c>
      <c r="F541" t="s" s="406">
        <v>680</v>
      </c>
      <c r="G541" t="s" s="406">
        <v>681</v>
      </c>
      <c r="H541" s="389">
        <v>5</v>
      </c>
      <c r="I541" t="s" s="406">
        <v>669</v>
      </c>
      <c r="J541" s="182"/>
      <c r="K541" t="s" s="411">
        <v>70</v>
      </c>
      <c r="L541" t="s" s="406">
        <v>1785</v>
      </c>
      <c r="M541" t="s" s="411">
        <v>71</v>
      </c>
      <c r="N541" s="409"/>
      <c r="O541" s="409"/>
      <c r="P541" s="409">
        <v>43861</v>
      </c>
      <c r="Q541" s="409"/>
      <c r="R541" s="409"/>
      <c r="S541" s="409"/>
      <c r="T541" s="408"/>
      <c r="U541" s="405"/>
    </row>
    <row r="542" ht="15.95" customHeight="1">
      <c r="A542" s="413">
        <v>2020</v>
      </c>
      <c r="B542" t="s" s="414">
        <v>1656</v>
      </c>
      <c r="C542" s="407">
        <v>10072</v>
      </c>
      <c r="D542" s="389">
        <v>14258</v>
      </c>
      <c r="E542" s="389">
        <v>80337</v>
      </c>
      <c r="F542" t="s" s="406">
        <v>107</v>
      </c>
      <c r="G542" t="s" s="406">
        <v>413</v>
      </c>
      <c r="H542" s="389">
        <v>1</v>
      </c>
      <c r="I542" t="s" s="406">
        <v>166</v>
      </c>
      <c r="J542" s="182"/>
      <c r="K542" t="s" s="411">
        <v>52</v>
      </c>
      <c r="L542" t="s" s="406">
        <v>1826</v>
      </c>
      <c r="M542" t="s" s="411">
        <v>415</v>
      </c>
      <c r="N542" s="409"/>
      <c r="O542" s="409">
        <v>43862</v>
      </c>
      <c r="P542" s="409"/>
      <c r="Q542" s="409"/>
      <c r="R542" s="409"/>
      <c r="S542" s="409"/>
      <c r="T542" s="408"/>
      <c r="U542" s="405"/>
    </row>
    <row r="543" ht="15.95" customHeight="1">
      <c r="A543" s="413">
        <v>2020</v>
      </c>
      <c r="B543" t="s" s="414">
        <v>1656</v>
      </c>
      <c r="C543" s="407">
        <v>10111</v>
      </c>
      <c r="D543" s="389">
        <v>16980</v>
      </c>
      <c r="E543" s="389">
        <v>94431</v>
      </c>
      <c r="F543" t="s" s="406">
        <v>687</v>
      </c>
      <c r="G543" t="s" s="406">
        <v>688</v>
      </c>
      <c r="H543" t="s" s="406">
        <v>1487</v>
      </c>
      <c r="I543" t="s" s="406">
        <v>1391</v>
      </c>
      <c r="J543" s="182"/>
      <c r="K543" t="s" s="411">
        <v>1818</v>
      </c>
      <c r="L543" s="389">
        <v>0</v>
      </c>
      <c r="M543" t="s" s="411">
        <v>1392</v>
      </c>
      <c r="N543" s="409"/>
      <c r="O543" t="s" s="410">
        <v>1827</v>
      </c>
      <c r="P543" s="409"/>
      <c r="Q543" s="409"/>
      <c r="R543" s="409"/>
      <c r="S543" s="409"/>
      <c r="T543" s="408"/>
      <c r="U543" s="405"/>
    </row>
    <row r="544" ht="15.95" customHeight="1">
      <c r="A544" s="413">
        <v>2020</v>
      </c>
      <c r="B544" t="s" s="414">
        <v>1656</v>
      </c>
      <c r="C544" s="407">
        <v>10113</v>
      </c>
      <c r="D544" s="389">
        <v>16982</v>
      </c>
      <c r="E544" s="389">
        <v>94447</v>
      </c>
      <c r="F544" t="s" s="406">
        <v>699</v>
      </c>
      <c r="G544" t="s" s="406">
        <v>700</v>
      </c>
      <c r="H544" t="s" s="406">
        <v>1487</v>
      </c>
      <c r="I544" t="s" s="406">
        <v>1391</v>
      </c>
      <c r="J544" s="182"/>
      <c r="K544" t="s" s="411">
        <v>1818</v>
      </c>
      <c r="L544" s="389">
        <v>0</v>
      </c>
      <c r="M544" t="s" s="411">
        <v>1392</v>
      </c>
      <c r="N544" s="409"/>
      <c r="O544" t="s" s="410">
        <v>1827</v>
      </c>
      <c r="P544" s="409"/>
      <c r="Q544" s="409"/>
      <c r="R544" s="409"/>
      <c r="S544" s="409"/>
      <c r="T544" s="408"/>
      <c r="U544" s="405"/>
    </row>
    <row r="545" ht="15.95" customHeight="1">
      <c r="A545" s="413">
        <v>2020</v>
      </c>
      <c r="B545" t="s" s="414">
        <v>1656</v>
      </c>
      <c r="C545" s="407">
        <v>10119</v>
      </c>
      <c r="D545" s="389">
        <v>16989</v>
      </c>
      <c r="E545" s="389">
        <v>94405</v>
      </c>
      <c r="F545" t="s" s="406">
        <v>665</v>
      </c>
      <c r="G545" t="s" s="406">
        <v>1550</v>
      </c>
      <c r="H545" t="s" s="406">
        <v>1487</v>
      </c>
      <c r="I545" t="s" s="406">
        <v>1391</v>
      </c>
      <c r="J545" s="182"/>
      <c r="K545" t="s" s="411">
        <v>1818</v>
      </c>
      <c r="L545" s="389">
        <v>0</v>
      </c>
      <c r="M545" t="s" s="411">
        <v>1392</v>
      </c>
      <c r="N545" s="409"/>
      <c r="O545" t="s" s="410">
        <v>1827</v>
      </c>
      <c r="P545" s="409"/>
      <c r="Q545" s="409"/>
      <c r="R545" s="409"/>
      <c r="S545" s="409"/>
      <c r="T545" s="408"/>
      <c r="U545" s="405"/>
    </row>
    <row r="546" ht="15.95" customHeight="1">
      <c r="A546" s="413">
        <v>2020</v>
      </c>
      <c r="B546" t="s" s="414">
        <v>1656</v>
      </c>
      <c r="C546" s="407">
        <v>10081</v>
      </c>
      <c r="D546" s="389">
        <v>14458</v>
      </c>
      <c r="E546" s="389">
        <v>80801</v>
      </c>
      <c r="F546" t="s" s="406">
        <v>107</v>
      </c>
      <c r="G546" t="s" s="406">
        <v>1499</v>
      </c>
      <c r="H546" t="s" s="406">
        <v>894</v>
      </c>
      <c r="I546" t="s" s="406">
        <v>895</v>
      </c>
      <c r="J546" s="182"/>
      <c r="K546" t="s" s="411">
        <v>1828</v>
      </c>
      <c r="L546" t="s" s="406">
        <v>1816</v>
      </c>
      <c r="M546" t="s" s="411">
        <v>222</v>
      </c>
      <c r="N546" s="409"/>
      <c r="O546" s="409"/>
      <c r="P546" s="409"/>
      <c r="Q546" s="409">
        <v>43891</v>
      </c>
      <c r="R546" s="409"/>
      <c r="S546" s="409"/>
      <c r="T546" s="408"/>
      <c r="U546" s="405"/>
    </row>
    <row r="547" ht="15.95" customHeight="1">
      <c r="A547" s="413">
        <v>2020</v>
      </c>
      <c r="B547" t="s" s="414">
        <v>1656</v>
      </c>
      <c r="C547" s="407">
        <v>10094</v>
      </c>
      <c r="D547" s="389">
        <v>16963</v>
      </c>
      <c r="E547" s="389">
        <v>80796</v>
      </c>
      <c r="F547" t="s" s="406">
        <v>107</v>
      </c>
      <c r="G547" t="s" s="406">
        <v>486</v>
      </c>
      <c r="H547" s="389">
        <v>1</v>
      </c>
      <c r="I547" t="s" s="406">
        <v>166</v>
      </c>
      <c r="J547" s="182"/>
      <c r="K547" t="s" s="411">
        <v>52</v>
      </c>
      <c r="L547" t="s" s="406">
        <v>403</v>
      </c>
      <c r="M547" t="s" s="411">
        <v>1816</v>
      </c>
      <c r="N547" s="409"/>
      <c r="O547" s="409"/>
      <c r="P547" s="409"/>
      <c r="Q547" s="409">
        <v>43891</v>
      </c>
      <c r="R547" s="409"/>
      <c r="S547" s="409"/>
      <c r="T547" s="408"/>
      <c r="U547" s="405"/>
    </row>
    <row r="548" ht="15.95" customHeight="1">
      <c r="A548" s="413">
        <v>2020</v>
      </c>
      <c r="B548" t="s" s="414">
        <v>1656</v>
      </c>
      <c r="C548" s="407">
        <v>10015</v>
      </c>
      <c r="D548" s="389">
        <v>14391</v>
      </c>
      <c r="E548" s="389">
        <v>80339</v>
      </c>
      <c r="F548" t="s" s="406">
        <v>107</v>
      </c>
      <c r="G548" t="s" s="406">
        <v>1503</v>
      </c>
      <c r="H548" t="s" s="406">
        <v>894</v>
      </c>
      <c r="I548" t="s" s="406">
        <v>895</v>
      </c>
      <c r="J548" s="182"/>
      <c r="K548" t="s" s="411">
        <v>1828</v>
      </c>
      <c r="L548" t="s" s="406">
        <v>391</v>
      </c>
      <c r="M548" t="s" s="411">
        <v>390</v>
      </c>
      <c r="N548" s="409"/>
      <c r="O548" s="409"/>
      <c r="P548" s="409"/>
      <c r="Q548" s="409">
        <v>43952</v>
      </c>
      <c r="R548" s="409"/>
      <c r="S548" s="409"/>
      <c r="T548" s="408"/>
      <c r="U548" s="405"/>
    </row>
    <row r="549" ht="15.95" customHeight="1">
      <c r="A549" s="413">
        <v>2020</v>
      </c>
      <c r="B549" t="s" s="414">
        <v>1656</v>
      </c>
      <c r="C549" s="407">
        <v>10068</v>
      </c>
      <c r="D549" s="389">
        <v>14195</v>
      </c>
      <c r="E549" s="389">
        <v>80636</v>
      </c>
      <c r="F549" t="s" s="406">
        <v>107</v>
      </c>
      <c r="G549" t="s" s="406">
        <v>388</v>
      </c>
      <c r="H549" s="389">
        <v>1</v>
      </c>
      <c r="I549" t="s" s="406">
        <v>166</v>
      </c>
      <c r="J549" s="182"/>
      <c r="K549" t="s" s="411">
        <v>52</v>
      </c>
      <c r="L549" t="s" s="406">
        <v>391</v>
      </c>
      <c r="M549" t="s" s="411">
        <v>390</v>
      </c>
      <c r="N549" s="409"/>
      <c r="O549" s="409"/>
      <c r="P549" s="409"/>
      <c r="Q549" s="409">
        <v>43952</v>
      </c>
      <c r="R549" s="409"/>
      <c r="S549" s="409"/>
      <c r="T549" s="408"/>
      <c r="U549" s="405"/>
    </row>
    <row r="550" ht="15.95" customHeight="1">
      <c r="A550" s="413">
        <v>2020</v>
      </c>
      <c r="B550" t="s" s="414">
        <v>1656</v>
      </c>
      <c r="C550" s="407">
        <v>10129</v>
      </c>
      <c r="D550" s="389">
        <v>14257</v>
      </c>
      <c r="E550" s="389">
        <v>80992</v>
      </c>
      <c r="F550" t="s" s="406">
        <v>107</v>
      </c>
      <c r="G550" t="s" s="406">
        <v>540</v>
      </c>
      <c r="H550" s="389">
        <v>1</v>
      </c>
      <c r="I550" t="s" s="406">
        <v>166</v>
      </c>
      <c r="J550" s="182"/>
      <c r="K550" t="s" s="411">
        <v>52</v>
      </c>
      <c r="L550" t="s" s="406">
        <v>391</v>
      </c>
      <c r="M550" t="s" s="411">
        <v>390</v>
      </c>
      <c r="N550" s="409"/>
      <c r="O550" s="409"/>
      <c r="P550" s="409"/>
      <c r="Q550" s="409">
        <v>43952</v>
      </c>
      <c r="R550" s="409"/>
      <c r="S550" s="409"/>
      <c r="T550" s="408"/>
      <c r="U550" s="405"/>
    </row>
    <row r="551" ht="15.95" customHeight="1">
      <c r="A551" s="413">
        <v>2020</v>
      </c>
      <c r="B551" t="s" s="414">
        <v>1656</v>
      </c>
      <c r="C551" s="407">
        <v>10019</v>
      </c>
      <c r="D551" s="389">
        <v>14448</v>
      </c>
      <c r="E551" s="389">
        <v>82487</v>
      </c>
      <c r="F551" t="s" s="406">
        <v>178</v>
      </c>
      <c r="G551" t="s" s="406">
        <v>179</v>
      </c>
      <c r="H551" s="389">
        <v>1</v>
      </c>
      <c r="I551" t="s" s="406">
        <v>50</v>
      </c>
      <c r="J551" s="182"/>
      <c r="K551" t="s" s="411">
        <v>52</v>
      </c>
      <c r="L551" t="s" s="406">
        <v>71</v>
      </c>
      <c r="M551" t="s" s="411">
        <v>181</v>
      </c>
      <c r="N551" s="409"/>
      <c r="O551" s="409"/>
      <c r="P551" s="409"/>
      <c r="Q551" s="409">
        <v>43952</v>
      </c>
      <c r="R551" s="409"/>
      <c r="S551" s="409"/>
      <c r="T551" s="408"/>
      <c r="U551" s="405"/>
    </row>
    <row r="552" ht="15.95" customHeight="1">
      <c r="A552" s="413">
        <v>2020</v>
      </c>
      <c r="B552" t="s" s="414">
        <v>1656</v>
      </c>
      <c r="C552" s="407">
        <v>10038</v>
      </c>
      <c r="D552" s="389">
        <v>16640</v>
      </c>
      <c r="E552" s="389">
        <v>80639</v>
      </c>
      <c r="F552" t="s" s="406">
        <v>107</v>
      </c>
      <c r="G552" t="s" s="406">
        <v>1829</v>
      </c>
      <c r="H552" s="389">
        <v>1</v>
      </c>
      <c r="I552" t="s" s="406">
        <v>50</v>
      </c>
      <c r="J552" s="182"/>
      <c r="K552" t="s" s="411">
        <v>52</v>
      </c>
      <c r="L552" t="s" s="406">
        <v>71</v>
      </c>
      <c r="M552" t="s" s="411">
        <v>264</v>
      </c>
      <c r="N552" s="409"/>
      <c r="O552" s="409"/>
      <c r="P552" s="409"/>
      <c r="Q552" s="409">
        <v>43983</v>
      </c>
      <c r="R552" s="409"/>
      <c r="S552" s="409"/>
      <c r="T552" s="408"/>
      <c r="U552" s="405"/>
    </row>
    <row r="553" ht="15.95" customHeight="1">
      <c r="A553" s="413">
        <v>2020</v>
      </c>
      <c r="B553" t="s" s="414">
        <v>1656</v>
      </c>
      <c r="C553" s="407">
        <v>10166</v>
      </c>
      <c r="D553" s="389">
        <v>15520</v>
      </c>
      <c r="E553" s="389">
        <v>94431</v>
      </c>
      <c r="F553" t="s" s="406">
        <v>687</v>
      </c>
      <c r="G553" t="s" s="406">
        <v>1324</v>
      </c>
      <c r="H553" s="389">
        <v>5</v>
      </c>
      <c r="I553" t="s" s="406">
        <v>669</v>
      </c>
      <c r="J553" s="182"/>
      <c r="K553" t="s" s="411">
        <v>70</v>
      </c>
      <c r="L553" t="s" s="406">
        <v>1822</v>
      </c>
      <c r="M553" t="s" s="411">
        <v>71</v>
      </c>
      <c r="N553" s="409"/>
      <c r="O553" s="409"/>
      <c r="P553" s="409"/>
      <c r="Q553" s="409">
        <v>43983</v>
      </c>
      <c r="R553" s="409"/>
      <c r="S553" s="409"/>
      <c r="T553" s="408"/>
      <c r="U553" s="405"/>
    </row>
    <row r="554" ht="15.95" customHeight="1">
      <c r="A554" s="413">
        <v>2020</v>
      </c>
      <c r="B554" t="s" s="414">
        <v>1656</v>
      </c>
      <c r="C554" s="407">
        <v>10028</v>
      </c>
      <c r="D554" s="389">
        <v>15507</v>
      </c>
      <c r="E554" s="389">
        <v>81737</v>
      </c>
      <c r="F554" t="s" s="406">
        <v>107</v>
      </c>
      <c r="G554" t="s" s="406">
        <v>220</v>
      </c>
      <c r="H554" s="389">
        <v>1</v>
      </c>
      <c r="I554" t="s" s="406">
        <v>50</v>
      </c>
      <c r="J554" s="182"/>
      <c r="K554" t="s" s="411">
        <v>52</v>
      </c>
      <c r="L554" t="s" s="406">
        <v>329</v>
      </c>
      <c r="M554" t="s" s="411">
        <v>222</v>
      </c>
      <c r="N554" s="409"/>
      <c r="O554" t="s" s="458">
        <v>1830</v>
      </c>
      <c r="P554" s="409"/>
      <c r="Q554" s="409"/>
      <c r="R554" s="409"/>
      <c r="S554" s="409"/>
      <c r="T554" s="408"/>
      <c r="U554" s="405"/>
    </row>
    <row r="555" ht="15.95" customHeight="1">
      <c r="A555" s="413">
        <v>2020</v>
      </c>
      <c r="B555" t="s" s="414">
        <v>1656</v>
      </c>
      <c r="C555" s="407">
        <v>10104</v>
      </c>
      <c r="D555" s="389">
        <v>19959</v>
      </c>
      <c r="E555" s="389">
        <v>80538</v>
      </c>
      <c r="F555" t="s" s="406">
        <v>107</v>
      </c>
      <c r="G555" t="s" s="406">
        <v>535</v>
      </c>
      <c r="H555" s="389">
        <v>1</v>
      </c>
      <c r="I555" t="s" s="406">
        <v>166</v>
      </c>
      <c r="J555" s="182"/>
      <c r="K555" t="s" s="411">
        <v>52</v>
      </c>
      <c r="L555" t="s" s="406">
        <v>1831</v>
      </c>
      <c r="M555" t="s" s="411">
        <v>474</v>
      </c>
      <c r="N555" s="409"/>
      <c r="O555" t="s" s="458">
        <v>1830</v>
      </c>
      <c r="P555" s="409"/>
      <c r="Q555" s="409"/>
      <c r="R555" s="409"/>
      <c r="S555" s="409"/>
      <c r="T555" s="408"/>
      <c r="U555" s="405"/>
    </row>
    <row r="556" ht="15.95" customHeight="1">
      <c r="A556" s="413">
        <v>2020</v>
      </c>
      <c r="B556" t="s" s="414">
        <v>1656</v>
      </c>
      <c r="C556" s="407">
        <v>10154</v>
      </c>
      <c r="D556" s="389">
        <v>10154</v>
      </c>
      <c r="E556" s="389">
        <v>85235</v>
      </c>
      <c r="F556" t="s" s="406">
        <v>621</v>
      </c>
      <c r="G556" t="s" s="406">
        <v>626</v>
      </c>
      <c r="H556" s="389">
        <v>1</v>
      </c>
      <c r="I556" t="s" s="406">
        <v>50</v>
      </c>
      <c r="J556" s="182"/>
      <c r="K556" t="s" s="411">
        <v>70</v>
      </c>
      <c r="L556" t="s" s="406">
        <v>141</v>
      </c>
      <c r="M556" t="s" s="411">
        <v>71</v>
      </c>
      <c r="N556" s="409"/>
      <c r="O556" t="s" s="458">
        <v>1830</v>
      </c>
      <c r="P556" s="409"/>
      <c r="Q556" s="409"/>
      <c r="R556" s="409"/>
      <c r="S556" s="409"/>
      <c r="T556" s="408"/>
      <c r="U556" s="405"/>
    </row>
    <row r="557" ht="15.95" customHeight="1">
      <c r="A557" s="413">
        <v>2020</v>
      </c>
      <c r="B557" t="s" s="414">
        <v>1656</v>
      </c>
      <c r="C557" s="407">
        <v>10133</v>
      </c>
      <c r="D557" s="389">
        <v>15909</v>
      </c>
      <c r="E557" s="389">
        <v>80339</v>
      </c>
      <c r="F557" t="s" s="406">
        <v>107</v>
      </c>
      <c r="G557" t="s" s="406">
        <v>551</v>
      </c>
      <c r="H557" s="389">
        <v>1</v>
      </c>
      <c r="I557" t="s" s="406">
        <v>50</v>
      </c>
      <c r="J557" s="182"/>
      <c r="K557" t="s" s="411">
        <v>52</v>
      </c>
      <c r="L557" t="s" s="406">
        <v>403</v>
      </c>
      <c r="M557" t="s" s="411">
        <v>264</v>
      </c>
      <c r="N557" s="409"/>
      <c r="O557" s="459"/>
      <c r="P557" s="409"/>
      <c r="Q557" s="409">
        <v>44044</v>
      </c>
      <c r="R557" s="409"/>
      <c r="S557" s="409"/>
      <c r="T557" s="408"/>
      <c r="U557" s="405"/>
    </row>
    <row r="558" ht="15.95" customHeight="1">
      <c r="A558" s="413">
        <v>2020</v>
      </c>
      <c r="B558" t="s" s="414">
        <v>1656</v>
      </c>
      <c r="C558" s="407">
        <v>10162</v>
      </c>
      <c r="D558" s="389">
        <v>10162</v>
      </c>
      <c r="E558" s="389">
        <v>80333</v>
      </c>
      <c r="F558" t="s" s="406">
        <v>107</v>
      </c>
      <c r="G558" t="s" s="406">
        <v>655</v>
      </c>
      <c r="H558" s="389">
        <v>1</v>
      </c>
      <c r="I558" t="s" s="406">
        <v>50</v>
      </c>
      <c r="J558" s="182"/>
      <c r="K558" t="s" s="411">
        <v>52</v>
      </c>
      <c r="L558" t="s" s="406">
        <v>71</v>
      </c>
      <c r="M558" t="s" s="411">
        <v>559</v>
      </c>
      <c r="N558" s="409"/>
      <c r="O558" s="409">
        <v>44044</v>
      </c>
      <c r="P558" s="409"/>
      <c r="Q558" s="409"/>
      <c r="R558" s="409"/>
      <c r="S558" s="409"/>
      <c r="T558" s="408"/>
      <c r="U558" s="405"/>
    </row>
    <row r="559" ht="15.95" customHeight="1">
      <c r="A559" s="413">
        <v>2020</v>
      </c>
      <c r="B559" t="s" s="414">
        <v>1656</v>
      </c>
      <c r="C559" s="407">
        <v>10035</v>
      </c>
      <c r="D559" s="389">
        <v>16245</v>
      </c>
      <c r="E559" s="389">
        <v>80634</v>
      </c>
      <c r="F559" t="s" s="406">
        <v>107</v>
      </c>
      <c r="G559" t="s" s="406">
        <v>239</v>
      </c>
      <c r="H559" s="389">
        <v>1</v>
      </c>
      <c r="I559" t="s" s="406">
        <v>166</v>
      </c>
      <c r="J559" s="182"/>
      <c r="K559" t="s" s="411">
        <v>52</v>
      </c>
      <c r="L559" t="s" s="406">
        <v>1773</v>
      </c>
      <c r="M559" t="s" s="411">
        <v>242</v>
      </c>
      <c r="N559" s="409"/>
      <c r="O559" s="459"/>
      <c r="P559" s="409"/>
      <c r="Q559" s="409">
        <v>44075</v>
      </c>
      <c r="R559" s="409"/>
      <c r="S559" s="409"/>
      <c r="T559" s="408"/>
      <c r="U559" s="405"/>
    </row>
    <row r="560" ht="15.95" customHeight="1">
      <c r="A560" s="413">
        <v>2020</v>
      </c>
      <c r="B560" t="s" s="414">
        <v>1656</v>
      </c>
      <c r="C560" s="407">
        <v>10036</v>
      </c>
      <c r="D560" s="389">
        <v>16260</v>
      </c>
      <c r="E560" s="389">
        <v>80634</v>
      </c>
      <c r="F560" t="s" s="406">
        <v>107</v>
      </c>
      <c r="G560" t="s" s="406">
        <v>1602</v>
      </c>
      <c r="H560" s="389">
        <v>1</v>
      </c>
      <c r="I560" t="s" s="406">
        <v>166</v>
      </c>
      <c r="J560" s="182"/>
      <c r="K560" t="s" s="411">
        <v>52</v>
      </c>
      <c r="L560" t="s" s="406">
        <v>1773</v>
      </c>
      <c r="M560" t="s" s="411">
        <v>242</v>
      </c>
      <c r="N560" s="409"/>
      <c r="O560" s="459"/>
      <c r="P560" s="409"/>
      <c r="Q560" s="409">
        <v>44075</v>
      </c>
      <c r="R560" s="409"/>
      <c r="S560" s="409"/>
      <c r="T560" s="408"/>
      <c r="U560" s="405"/>
    </row>
    <row r="561" ht="15.95" customHeight="1">
      <c r="A561" s="413">
        <v>2020</v>
      </c>
      <c r="B561" t="s" s="414">
        <v>1656</v>
      </c>
      <c r="C561" s="407">
        <v>10074</v>
      </c>
      <c r="D561" s="389">
        <v>14338</v>
      </c>
      <c r="E561" s="389">
        <v>80634</v>
      </c>
      <c r="F561" t="s" s="406">
        <v>107</v>
      </c>
      <c r="G561" t="s" s="406">
        <v>1596</v>
      </c>
      <c r="H561" s="389">
        <v>1</v>
      </c>
      <c r="I561" t="s" s="406">
        <v>166</v>
      </c>
      <c r="J561" s="182"/>
      <c r="K561" t="s" s="411">
        <v>52</v>
      </c>
      <c r="L561" t="s" s="406">
        <v>1773</v>
      </c>
      <c r="M561" t="s" s="411">
        <v>242</v>
      </c>
      <c r="N561" s="409"/>
      <c r="O561" s="459"/>
      <c r="P561" s="409"/>
      <c r="Q561" s="409">
        <v>44075</v>
      </c>
      <c r="R561" s="409"/>
      <c r="S561" s="409"/>
      <c r="T561" s="408"/>
      <c r="U561" s="405"/>
    </row>
    <row r="562" ht="15.95" customHeight="1">
      <c r="A562" s="413">
        <v>2020</v>
      </c>
      <c r="B562" t="s" s="414">
        <v>1656</v>
      </c>
      <c r="C562" s="407">
        <v>10077</v>
      </c>
      <c r="D562" s="389">
        <v>14431</v>
      </c>
      <c r="E562" s="389">
        <v>85375</v>
      </c>
      <c r="F562" t="s" s="406">
        <v>310</v>
      </c>
      <c r="G562" t="s" s="406">
        <v>1542</v>
      </c>
      <c r="H562" s="389">
        <v>1</v>
      </c>
      <c r="I562" t="s" s="406">
        <v>166</v>
      </c>
      <c r="J562" s="182"/>
      <c r="K562" t="s" s="411">
        <v>52</v>
      </c>
      <c r="L562" t="s" s="406">
        <v>1789</v>
      </c>
      <c r="M562" t="s" s="411">
        <v>403</v>
      </c>
      <c r="N562" s="409"/>
      <c r="O562" s="459"/>
      <c r="P562" s="409"/>
      <c r="Q562" s="409">
        <v>44075</v>
      </c>
      <c r="R562" s="409"/>
      <c r="S562" s="409"/>
      <c r="T562" s="408"/>
      <c r="U562" s="405"/>
    </row>
    <row r="563" ht="15.95" customHeight="1">
      <c r="A563" s="413">
        <v>2020</v>
      </c>
      <c r="B563" t="s" s="414">
        <v>1656</v>
      </c>
      <c r="C563" s="407">
        <v>10149</v>
      </c>
      <c r="D563" s="389">
        <v>10149</v>
      </c>
      <c r="E563" s="389">
        <v>82229</v>
      </c>
      <c r="F563" t="s" s="406">
        <v>602</v>
      </c>
      <c r="G563" t="s" s="406">
        <v>603</v>
      </c>
      <c r="H563" t="s" s="406">
        <v>1332</v>
      </c>
      <c r="I563" t="s" s="406">
        <v>50</v>
      </c>
      <c r="J563" s="182"/>
      <c r="K563" t="s" s="411">
        <v>52</v>
      </c>
      <c r="L563" t="s" s="406">
        <v>71</v>
      </c>
      <c r="M563" t="s" s="411">
        <v>605</v>
      </c>
      <c r="N563" s="409"/>
      <c r="O563" s="409">
        <v>44075</v>
      </c>
      <c r="P563" s="409"/>
      <c r="Q563" s="409"/>
      <c r="R563" s="409"/>
      <c r="S563" s="409"/>
      <c r="T563" s="408"/>
      <c r="U563" s="405"/>
    </row>
    <row r="564" ht="15.95" customHeight="1">
      <c r="A564" s="413">
        <v>2020</v>
      </c>
      <c r="B564" t="s" s="414">
        <v>1656</v>
      </c>
      <c r="C564" s="407">
        <v>10051</v>
      </c>
      <c r="D564" s="389">
        <v>14196</v>
      </c>
      <c r="E564" s="389">
        <v>81737</v>
      </c>
      <c r="F564" t="s" s="406">
        <v>107</v>
      </c>
      <c r="G564" t="s" s="406">
        <v>327</v>
      </c>
      <c r="H564" s="389">
        <v>1</v>
      </c>
      <c r="I564" t="s" s="406">
        <v>50</v>
      </c>
      <c r="J564" s="182"/>
      <c r="K564" t="s" s="411">
        <v>52</v>
      </c>
      <c r="L564" t="s" s="406">
        <v>71</v>
      </c>
      <c r="M564" t="s" s="411">
        <v>329</v>
      </c>
      <c r="N564" s="409"/>
      <c r="O564" s="409">
        <v>44075</v>
      </c>
      <c r="P564" s="409"/>
      <c r="Q564" s="409"/>
      <c r="R564" s="409"/>
      <c r="S564" s="409"/>
      <c r="T564" s="408"/>
      <c r="U564" s="405"/>
    </row>
    <row r="565" ht="15.95" customHeight="1">
      <c r="A565" s="413">
        <v>2020</v>
      </c>
      <c r="B565" t="s" s="414">
        <v>1656</v>
      </c>
      <c r="C565" s="407">
        <v>10175</v>
      </c>
      <c r="D565" s="389">
        <v>10175</v>
      </c>
      <c r="E565" s="389">
        <v>85748</v>
      </c>
      <c r="F565" t="s" s="406">
        <v>716</v>
      </c>
      <c r="G565" t="s" s="406">
        <v>717</v>
      </c>
      <c r="H565" s="389">
        <v>1</v>
      </c>
      <c r="I565" t="s" s="406">
        <v>166</v>
      </c>
      <c r="J565" s="182"/>
      <c r="K565" t="s" s="411">
        <v>52</v>
      </c>
      <c r="L565" t="s" s="406">
        <v>71</v>
      </c>
      <c r="M565" t="s" s="411">
        <v>719</v>
      </c>
      <c r="N565" s="409"/>
      <c r="O565" s="409">
        <v>44105</v>
      </c>
      <c r="P565" s="409"/>
      <c r="Q565" s="409"/>
      <c r="R565" s="409"/>
      <c r="S565" s="409"/>
      <c r="T565" s="408"/>
      <c r="U565" s="405"/>
    </row>
    <row r="566" ht="15.95" customHeight="1">
      <c r="A566" s="413">
        <v>2020</v>
      </c>
      <c r="B566" t="s" s="414">
        <v>1656</v>
      </c>
      <c r="C566" s="407">
        <v>10054</v>
      </c>
      <c r="D566" s="389">
        <v>15514</v>
      </c>
      <c r="E566" s="389">
        <v>82327</v>
      </c>
      <c r="F566" t="s" s="406">
        <v>335</v>
      </c>
      <c r="G566" t="s" s="406">
        <v>336</v>
      </c>
      <c r="H566" s="389">
        <v>1</v>
      </c>
      <c r="I566" t="s" s="406">
        <v>50</v>
      </c>
      <c r="J566" s="182"/>
      <c r="K566" t="s" s="411">
        <v>52</v>
      </c>
      <c r="L566" t="s" s="406">
        <v>71</v>
      </c>
      <c r="M566" t="s" s="411">
        <v>1799</v>
      </c>
      <c r="N566" s="409"/>
      <c r="O566" s="409">
        <v>44125</v>
      </c>
      <c r="P566" s="409"/>
      <c r="Q566" s="409"/>
      <c r="R566" s="409"/>
      <c r="S566" s="409"/>
      <c r="T566" s="408"/>
      <c r="U566" s="405"/>
    </row>
    <row r="567" ht="15.95" customHeight="1">
      <c r="A567" s="413">
        <v>2020</v>
      </c>
      <c r="B567" t="s" s="414">
        <v>1656</v>
      </c>
      <c r="C567" s="407">
        <v>10019</v>
      </c>
      <c r="D567" s="389">
        <v>14448</v>
      </c>
      <c r="E567" s="389">
        <v>82487</v>
      </c>
      <c r="F567" t="s" s="406">
        <v>178</v>
      </c>
      <c r="G567" t="s" s="406">
        <v>179</v>
      </c>
      <c r="H567" s="389">
        <v>1</v>
      </c>
      <c r="I567" t="s" s="406">
        <v>50</v>
      </c>
      <c r="J567" s="182"/>
      <c r="K567" t="s" s="411">
        <v>52</v>
      </c>
      <c r="L567" t="s" s="406">
        <v>71</v>
      </c>
      <c r="M567" t="s" s="411">
        <v>181</v>
      </c>
      <c r="N567" s="409"/>
      <c r="O567" s="409">
        <v>44136</v>
      </c>
      <c r="P567" s="409"/>
      <c r="Q567" s="409"/>
      <c r="R567" s="409"/>
      <c r="S567" s="409"/>
      <c r="T567" s="408"/>
      <c r="U567" s="405"/>
    </row>
    <row r="568" ht="15.95" customHeight="1">
      <c r="A568" s="413">
        <v>2021</v>
      </c>
      <c r="B568" t="s" s="414">
        <v>1656</v>
      </c>
      <c r="C568" s="407">
        <v>10057</v>
      </c>
      <c r="D568" s="389">
        <v>16105</v>
      </c>
      <c r="E568" s="389">
        <v>81477</v>
      </c>
      <c r="F568" t="s" s="406">
        <v>107</v>
      </c>
      <c r="G568" t="s" s="406">
        <v>355</v>
      </c>
      <c r="H568" s="389">
        <v>1</v>
      </c>
      <c r="I568" t="s" s="406">
        <v>50</v>
      </c>
      <c r="J568" s="182"/>
      <c r="K568" t="s" s="411">
        <v>52</v>
      </c>
      <c r="L568" t="s" s="406">
        <v>1777</v>
      </c>
      <c r="M568" t="s" s="411">
        <v>1486</v>
      </c>
      <c r="N568" s="409"/>
      <c r="O568" s="459"/>
      <c r="P568" s="409"/>
      <c r="Q568" s="409">
        <v>44197</v>
      </c>
      <c r="R568" s="409"/>
      <c r="S568" s="409"/>
      <c r="T568" s="408"/>
      <c r="U568" s="405"/>
    </row>
    <row r="569" ht="15.95" customHeight="1">
      <c r="A569" s="413">
        <v>2021</v>
      </c>
      <c r="B569" t="s" s="414">
        <v>1656</v>
      </c>
      <c r="C569" s="407">
        <v>10078</v>
      </c>
      <c r="D569" s="389">
        <v>14437</v>
      </c>
      <c r="E569" s="389">
        <v>85375</v>
      </c>
      <c r="F569" t="s" s="406">
        <v>310</v>
      </c>
      <c r="G569" t="s" s="406">
        <v>1598</v>
      </c>
      <c r="H569" s="389">
        <v>1</v>
      </c>
      <c r="I569" t="s" s="406">
        <v>166</v>
      </c>
      <c r="J569" s="182"/>
      <c r="K569" t="s" s="411">
        <v>52</v>
      </c>
      <c r="L569" t="s" s="406">
        <v>447</v>
      </c>
      <c r="M569" t="s" s="411">
        <v>403</v>
      </c>
      <c r="N569" s="409"/>
      <c r="O569" s="459"/>
      <c r="P569" s="409"/>
      <c r="Q569" s="409">
        <v>44228</v>
      </c>
      <c r="R569" s="409"/>
      <c r="S569" s="409"/>
      <c r="T569" s="408"/>
      <c r="U569" s="405"/>
    </row>
    <row r="570" ht="15.95" customHeight="1">
      <c r="A570" s="413">
        <v>2021</v>
      </c>
      <c r="B570" t="s" s="414">
        <v>1656</v>
      </c>
      <c r="C570" s="407">
        <v>10038</v>
      </c>
      <c r="D570" s="389">
        <v>16640</v>
      </c>
      <c r="E570" s="389">
        <v>80639</v>
      </c>
      <c r="F570" t="s" s="406">
        <v>261</v>
      </c>
      <c r="G570" t="s" s="406">
        <v>1829</v>
      </c>
      <c r="H570" s="389">
        <v>1</v>
      </c>
      <c r="I570" t="s" s="406">
        <v>50</v>
      </c>
      <c r="J570" s="182"/>
      <c r="K570" t="s" s="411">
        <v>52</v>
      </c>
      <c r="L570" t="s" s="406">
        <v>264</v>
      </c>
      <c r="M570" t="s" s="411">
        <v>1491</v>
      </c>
      <c r="N570" s="409"/>
      <c r="O570" s="459"/>
      <c r="P570" s="409"/>
      <c r="Q570" s="409">
        <v>44256</v>
      </c>
      <c r="R570" s="409"/>
      <c r="S570" s="409"/>
      <c r="T570" s="408"/>
      <c r="U570" s="405"/>
    </row>
    <row r="571" ht="15.95" customHeight="1">
      <c r="A571" s="413">
        <v>2021</v>
      </c>
      <c r="B571" t="s" s="414">
        <v>1656</v>
      </c>
      <c r="C571" s="407">
        <v>10154</v>
      </c>
      <c r="D571" s="389">
        <v>10154</v>
      </c>
      <c r="E571" s="389">
        <v>85235</v>
      </c>
      <c r="F571" t="s" s="406">
        <v>621</v>
      </c>
      <c r="G571" t="s" s="406">
        <v>626</v>
      </c>
      <c r="H571" s="389">
        <v>1</v>
      </c>
      <c r="I571" t="s" s="406">
        <v>50</v>
      </c>
      <c r="J571" s="182"/>
      <c r="K571" t="s" s="411">
        <v>52</v>
      </c>
      <c r="L571" t="s" s="406">
        <v>71</v>
      </c>
      <c r="M571" t="s" s="411">
        <v>142</v>
      </c>
      <c r="N571" s="409"/>
      <c r="O571" s="409">
        <v>44287</v>
      </c>
      <c r="P571" s="409"/>
      <c r="Q571" s="409"/>
      <c r="R571" s="409"/>
      <c r="S571" s="409"/>
      <c r="T571" s="408"/>
      <c r="U571" s="405"/>
    </row>
    <row r="572" ht="15.95" customHeight="1">
      <c r="A572" s="413">
        <v>2021</v>
      </c>
      <c r="B572" t="s" s="414">
        <v>1656</v>
      </c>
      <c r="C572" s="407">
        <v>10179</v>
      </c>
      <c r="D572" s="389">
        <v>10179</v>
      </c>
      <c r="E572" s="389">
        <v>90402</v>
      </c>
      <c r="F572" t="s" s="406">
        <v>742</v>
      </c>
      <c r="G572" t="s" s="406">
        <v>743</v>
      </c>
      <c r="H572" s="389">
        <v>6</v>
      </c>
      <c r="I572" t="s" s="406">
        <v>600</v>
      </c>
      <c r="J572" s="182"/>
      <c r="K572" t="s" s="411">
        <v>52</v>
      </c>
      <c r="L572" t="s" s="406">
        <v>71</v>
      </c>
      <c r="M572" t="s" s="411">
        <v>1533</v>
      </c>
      <c r="N572" s="409"/>
      <c r="O572" s="409">
        <v>44292</v>
      </c>
      <c r="P572" s="409"/>
      <c r="Q572" s="409"/>
      <c r="R572" s="409"/>
      <c r="S572" s="409"/>
      <c r="T572" s="408"/>
      <c r="U572" s="405"/>
    </row>
    <row r="573" ht="15.95" customHeight="1">
      <c r="A573" s="413">
        <v>2021</v>
      </c>
      <c r="B573" t="s" s="414">
        <v>1656</v>
      </c>
      <c r="C573" s="407">
        <v>10186</v>
      </c>
      <c r="D573" s="389">
        <v>10186</v>
      </c>
      <c r="E573" s="389">
        <v>84416</v>
      </c>
      <c r="F573" t="s" s="406">
        <v>787</v>
      </c>
      <c r="G573" t="s" s="406">
        <v>788</v>
      </c>
      <c r="H573" s="389">
        <v>1</v>
      </c>
      <c r="I573" t="s" s="406">
        <v>166</v>
      </c>
      <c r="J573" s="182"/>
      <c r="K573" t="s" s="411">
        <v>52</v>
      </c>
      <c r="L573" t="s" s="406">
        <v>71</v>
      </c>
      <c r="M573" t="s" s="411">
        <v>447</v>
      </c>
      <c r="N573" s="409"/>
      <c r="O573" s="409">
        <v>44333</v>
      </c>
      <c r="P573" s="409"/>
      <c r="Q573" s="409"/>
      <c r="R573" s="409"/>
      <c r="S573" s="409"/>
      <c r="T573" s="408"/>
      <c r="U573" s="405"/>
    </row>
    <row r="574" ht="15.95" customHeight="1">
      <c r="A574" s="413">
        <v>2021</v>
      </c>
      <c r="B574" t="s" s="414">
        <v>1656</v>
      </c>
      <c r="C574" s="407">
        <v>10091</v>
      </c>
      <c r="D574" s="389">
        <v>16634</v>
      </c>
      <c r="E574" s="389">
        <v>81369</v>
      </c>
      <c r="F574" t="s" s="406">
        <v>107</v>
      </c>
      <c r="G574" t="s" s="406">
        <v>472</v>
      </c>
      <c r="H574" s="389">
        <v>1</v>
      </c>
      <c r="I574" t="s" s="406">
        <v>166</v>
      </c>
      <c r="J574" s="182"/>
      <c r="K574" t="s" s="411">
        <v>52</v>
      </c>
      <c r="L574" t="s" s="406">
        <v>1661</v>
      </c>
      <c r="M574" t="s" s="411">
        <v>1832</v>
      </c>
      <c r="N574" s="409"/>
      <c r="O574" s="409"/>
      <c r="P574" s="409"/>
      <c r="Q574" s="409">
        <v>44348</v>
      </c>
      <c r="R574" s="409"/>
      <c r="S574" s="409"/>
      <c r="T574" s="408"/>
      <c r="U574" s="405"/>
    </row>
    <row r="575" ht="15.95" customHeight="1">
      <c r="A575" s="413">
        <v>2021</v>
      </c>
      <c r="B575" t="s" s="414">
        <v>1656</v>
      </c>
      <c r="C575" s="407">
        <v>10043</v>
      </c>
      <c r="D575" s="389">
        <v>18813</v>
      </c>
      <c r="E575" s="389">
        <v>81371</v>
      </c>
      <c r="F575" t="s" s="406">
        <v>107</v>
      </c>
      <c r="G575" t="s" s="406">
        <v>295</v>
      </c>
      <c r="H575" s="389">
        <v>1</v>
      </c>
      <c r="I575" t="s" s="406">
        <v>166</v>
      </c>
      <c r="J575" s="182"/>
      <c r="K575" t="s" s="411">
        <v>52</v>
      </c>
      <c r="L575" t="s" s="406">
        <v>242</v>
      </c>
      <c r="M575" t="s" s="411">
        <v>298</v>
      </c>
      <c r="N575" s="409"/>
      <c r="O575" s="409"/>
      <c r="P575" s="409"/>
      <c r="Q575" s="409">
        <v>44348</v>
      </c>
      <c r="R575" s="409"/>
      <c r="S575" s="409"/>
      <c r="T575" s="408"/>
      <c r="U575" s="405"/>
    </row>
    <row r="576" ht="15.95" customHeight="1">
      <c r="A576" s="413">
        <v>2021</v>
      </c>
      <c r="B576" t="s" s="414">
        <v>1656</v>
      </c>
      <c r="C576" s="407">
        <v>10095</v>
      </c>
      <c r="D576" s="389">
        <v>16964</v>
      </c>
      <c r="E576" s="389">
        <v>80331</v>
      </c>
      <c r="F576" t="s" s="406">
        <v>107</v>
      </c>
      <c r="G576" t="s" s="406">
        <v>494</v>
      </c>
      <c r="H576" s="389">
        <v>1</v>
      </c>
      <c r="I576" t="s" s="406">
        <v>166</v>
      </c>
      <c r="J576" s="182"/>
      <c r="K576" t="s" s="411">
        <v>52</v>
      </c>
      <c r="L576" t="s" s="406">
        <v>1661</v>
      </c>
      <c r="M576" t="s" s="411">
        <v>1833</v>
      </c>
      <c r="N576" s="409"/>
      <c r="O576" s="409"/>
      <c r="P576" s="409"/>
      <c r="Q576" s="409">
        <v>44362</v>
      </c>
      <c r="R576" s="409"/>
      <c r="S576" s="409"/>
      <c r="T576" s="408"/>
      <c r="U576" s="405"/>
    </row>
    <row r="577" ht="15.95" customHeight="1">
      <c r="A577" s="413">
        <v>2021</v>
      </c>
      <c r="B577" t="s" s="414">
        <v>1656</v>
      </c>
      <c r="C577" s="407">
        <v>10094</v>
      </c>
      <c r="D577" s="389">
        <v>16963</v>
      </c>
      <c r="E577" s="389">
        <v>80796</v>
      </c>
      <c r="F577" t="s" s="406">
        <v>107</v>
      </c>
      <c r="G577" t="s" s="406">
        <v>486</v>
      </c>
      <c r="H577" s="389">
        <v>1</v>
      </c>
      <c r="I577" t="s" s="406">
        <v>166</v>
      </c>
      <c r="J577" s="182"/>
      <c r="K577" t="s" s="411">
        <v>52</v>
      </c>
      <c r="L577" t="s" s="406">
        <v>1816</v>
      </c>
      <c r="M577" t="s" s="411">
        <v>1834</v>
      </c>
      <c r="N577" s="409"/>
      <c r="O577" s="409"/>
      <c r="P577" s="409"/>
      <c r="Q577" s="409">
        <v>44363</v>
      </c>
      <c r="R577" s="409"/>
      <c r="S577" s="409"/>
      <c r="T577" s="408"/>
      <c r="U577" s="405"/>
    </row>
    <row r="578" ht="15.95" customHeight="1">
      <c r="A578" s="413">
        <v>2021</v>
      </c>
      <c r="B578" t="s" s="414">
        <v>1656</v>
      </c>
      <c r="C578" s="407">
        <v>10100</v>
      </c>
      <c r="D578" s="389">
        <v>16997</v>
      </c>
      <c r="E578" s="389">
        <v>80337</v>
      </c>
      <c r="F578" t="s" s="406">
        <v>107</v>
      </c>
      <c r="G578" t="s" s="406">
        <v>1551</v>
      </c>
      <c r="H578" t="s" s="406">
        <v>399</v>
      </c>
      <c r="I578" t="s" s="406">
        <v>400</v>
      </c>
      <c r="J578" s="182"/>
      <c r="K578" t="s" s="411">
        <v>52</v>
      </c>
      <c r="L578" t="s" s="406">
        <v>1661</v>
      </c>
      <c r="M578" t="s" s="411">
        <v>1833</v>
      </c>
      <c r="N578" s="409"/>
      <c r="O578" s="409"/>
      <c r="P578" s="409"/>
      <c r="Q578" s="409">
        <v>44378</v>
      </c>
      <c r="R578" s="409"/>
      <c r="S578" s="409"/>
      <c r="T578" s="408"/>
      <c r="U578" s="405"/>
    </row>
    <row r="579" ht="15.95" customHeight="1">
      <c r="A579" s="413">
        <v>2021</v>
      </c>
      <c r="B579" t="s" s="414">
        <v>1656</v>
      </c>
      <c r="C579" s="407">
        <v>10100</v>
      </c>
      <c r="D579" s="389">
        <v>16997</v>
      </c>
      <c r="E579" s="389">
        <v>80337</v>
      </c>
      <c r="F579" t="s" s="406">
        <v>107</v>
      </c>
      <c r="G579" t="s" s="406">
        <v>1551</v>
      </c>
      <c r="H579" t="s" s="406">
        <v>399</v>
      </c>
      <c r="I579" t="s" s="406">
        <v>400</v>
      </c>
      <c r="J579" s="182"/>
      <c r="K579" t="s" s="411">
        <v>549</v>
      </c>
      <c r="L579" t="s" s="406">
        <v>1833</v>
      </c>
      <c r="M579" t="s" s="411">
        <v>71</v>
      </c>
      <c r="N579" s="409"/>
      <c r="O579" s="409"/>
      <c r="P579" s="409">
        <v>44410</v>
      </c>
      <c r="Q579" s="409"/>
      <c r="R579" s="409"/>
      <c r="S579" s="409"/>
      <c r="T579" t="s" s="406">
        <v>1835</v>
      </c>
      <c r="U579" s="405"/>
    </row>
    <row r="580" ht="15.95" customHeight="1">
      <c r="A580" s="413">
        <v>2021</v>
      </c>
      <c r="B580" t="s" s="414">
        <v>1656</v>
      </c>
      <c r="C580" s="407">
        <v>10158</v>
      </c>
      <c r="D580" s="389">
        <v>10158</v>
      </c>
      <c r="E580" s="389">
        <v>80538</v>
      </c>
      <c r="F580" t="s" s="406">
        <v>107</v>
      </c>
      <c r="G580" t="s" s="406">
        <v>638</v>
      </c>
      <c r="H580" s="389">
        <v>1</v>
      </c>
      <c r="I580" t="s" s="406">
        <v>166</v>
      </c>
      <c r="J580" s="182"/>
      <c r="K580" t="s" s="411">
        <v>52</v>
      </c>
      <c r="L580" t="s" s="406">
        <v>71</v>
      </c>
      <c r="M580" t="s" s="411">
        <v>732</v>
      </c>
      <c r="N580" s="409"/>
      <c r="O580" s="409">
        <v>44470</v>
      </c>
      <c r="P580" s="409"/>
      <c r="Q580" s="409"/>
      <c r="R580" s="409"/>
      <c r="S580" s="409"/>
      <c r="T580" s="408"/>
      <c r="U580" s="405"/>
    </row>
    <row r="581" ht="15.95" customHeight="1">
      <c r="A581" s="413">
        <v>2021</v>
      </c>
      <c r="B581" t="s" s="414">
        <v>1656</v>
      </c>
      <c r="C581" s="407">
        <v>10173</v>
      </c>
      <c r="D581" s="389">
        <v>10173</v>
      </c>
      <c r="E581" s="389">
        <v>80331</v>
      </c>
      <c r="F581" t="s" s="406">
        <v>107</v>
      </c>
      <c r="G581" t="s" s="406">
        <v>705</v>
      </c>
      <c r="H581" s="389">
        <v>1</v>
      </c>
      <c r="I581" t="s" s="406">
        <v>50</v>
      </c>
      <c r="J581" s="182"/>
      <c r="K581" t="s" s="411">
        <v>52</v>
      </c>
      <c r="L581" t="s" s="406">
        <v>559</v>
      </c>
      <c r="M581" t="s" s="411">
        <v>1836</v>
      </c>
      <c r="N581" s="409"/>
      <c r="O581" s="409"/>
      <c r="P581" s="409"/>
      <c r="Q581" s="409">
        <v>44470</v>
      </c>
      <c r="R581" s="409"/>
      <c r="S581" s="409"/>
      <c r="T581" s="408"/>
      <c r="U581" s="405"/>
    </row>
    <row r="582" ht="15.95" customHeight="1">
      <c r="A582" s="413">
        <v>2021</v>
      </c>
      <c r="B582" t="s" s="414">
        <v>1656</v>
      </c>
      <c r="C582" s="407">
        <v>10152</v>
      </c>
      <c r="D582" s="389">
        <v>10152</v>
      </c>
      <c r="E582" s="389">
        <v>82319</v>
      </c>
      <c r="F582" t="s" s="406">
        <v>252</v>
      </c>
      <c r="G582" t="s" s="406">
        <v>615</v>
      </c>
      <c r="H582" s="389">
        <v>1</v>
      </c>
      <c r="I582" t="s" s="406">
        <v>50</v>
      </c>
      <c r="J582" s="182"/>
      <c r="K582" t="s" s="411">
        <v>52</v>
      </c>
      <c r="L582" t="s" s="406">
        <v>1400</v>
      </c>
      <c r="M582" t="s" s="411">
        <v>1837</v>
      </c>
      <c r="N582" s="409"/>
      <c r="O582" s="409"/>
      <c r="P582" s="409"/>
      <c r="Q582" s="409">
        <v>44531</v>
      </c>
      <c r="R582" s="409"/>
      <c r="S582" s="409"/>
      <c r="T582" s="408"/>
      <c r="U582" s="405"/>
    </row>
    <row r="583" ht="15.95" customHeight="1">
      <c r="A583" s="413">
        <v>2021</v>
      </c>
      <c r="B583" t="s" s="414">
        <v>1656</v>
      </c>
      <c r="C583" s="407">
        <v>10177</v>
      </c>
      <c r="D583" s="389">
        <v>10177</v>
      </c>
      <c r="E583" s="389">
        <v>80333</v>
      </c>
      <c r="F583" t="s" s="406">
        <v>107</v>
      </c>
      <c r="G583" t="s" s="406">
        <v>730</v>
      </c>
      <c r="H583" s="389">
        <v>1</v>
      </c>
      <c r="I583" t="s" s="406">
        <v>50</v>
      </c>
      <c r="J583" s="182"/>
      <c r="K583" t="s" s="411">
        <v>52</v>
      </c>
      <c r="L583" t="s" s="406">
        <v>584</v>
      </c>
      <c r="M583" t="s" s="411">
        <v>732</v>
      </c>
      <c r="N583" s="409"/>
      <c r="O583" s="409"/>
      <c r="P583" s="409"/>
      <c r="Q583" s="409">
        <v>44531</v>
      </c>
      <c r="R583" s="409"/>
      <c r="S583" s="409"/>
      <c r="T583" s="408"/>
      <c r="U583" s="405"/>
    </row>
    <row r="584" ht="15.95" customHeight="1">
      <c r="A584" s="413">
        <v>2022</v>
      </c>
      <c r="B584" t="s" s="414">
        <v>1656</v>
      </c>
      <c r="C584" s="407">
        <v>10145</v>
      </c>
      <c r="D584" s="389">
        <v>10145</v>
      </c>
      <c r="E584" s="389">
        <v>83022</v>
      </c>
      <c r="F584" t="s" s="406">
        <v>46</v>
      </c>
      <c r="G584" t="s" s="406">
        <v>1333</v>
      </c>
      <c r="H584" s="389">
        <v>1</v>
      </c>
      <c r="I584" t="s" s="406">
        <v>50</v>
      </c>
      <c r="J584" s="182"/>
      <c r="K584" t="s" s="411">
        <v>70</v>
      </c>
      <c r="L584" t="s" s="406">
        <v>53</v>
      </c>
      <c r="M584" t="s" s="411">
        <v>71</v>
      </c>
      <c r="N584" s="409"/>
      <c r="O584" s="409"/>
      <c r="P584" s="409">
        <v>44562</v>
      </c>
      <c r="Q584" s="409"/>
      <c r="R584" s="409"/>
      <c r="S584" s="409"/>
      <c r="T584" s="415"/>
      <c r="U584" s="405"/>
    </row>
    <row r="585" ht="15.95" customHeight="1">
      <c r="A585" s="413">
        <v>2022</v>
      </c>
      <c r="B585" t="s" s="414">
        <v>1656</v>
      </c>
      <c r="C585" s="407">
        <v>10029</v>
      </c>
      <c r="D585" s="389">
        <v>15509</v>
      </c>
      <c r="E585" s="389">
        <v>81479</v>
      </c>
      <c r="F585" t="s" s="406">
        <v>107</v>
      </c>
      <c r="G585" t="s" s="406">
        <v>230</v>
      </c>
      <c r="H585" s="389">
        <v>1</v>
      </c>
      <c r="I585" t="s" s="406">
        <v>50</v>
      </c>
      <c r="J585" s="182"/>
      <c r="K585" t="s" s="411">
        <v>52</v>
      </c>
      <c r="L585" t="s" s="411">
        <v>1838</v>
      </c>
      <c r="M585" t="s" s="411">
        <v>232</v>
      </c>
      <c r="N585" s="409"/>
      <c r="O585" s="409"/>
      <c r="P585" s="409"/>
      <c r="Q585" s="409">
        <v>44562</v>
      </c>
      <c r="R585" s="409"/>
      <c r="S585" s="409"/>
      <c r="T585" s="415"/>
      <c r="U585" s="405"/>
    </row>
    <row r="586" ht="15.95" customHeight="1">
      <c r="A586" s="413">
        <v>2022</v>
      </c>
      <c r="B586" t="s" s="414">
        <v>1656</v>
      </c>
      <c r="C586" s="407">
        <v>10191</v>
      </c>
      <c r="D586" s="389">
        <v>10191</v>
      </c>
      <c r="E586" s="389">
        <v>91054</v>
      </c>
      <c r="F586" t="s" s="406">
        <v>1540</v>
      </c>
      <c r="G586" t="s" s="406">
        <v>1338</v>
      </c>
      <c r="H586" s="389">
        <v>6</v>
      </c>
      <c r="I586" t="s" s="406">
        <v>600</v>
      </c>
      <c r="J586" s="182"/>
      <c r="K586" t="s" s="411">
        <v>52</v>
      </c>
      <c r="L586" t="s" s="406">
        <v>1839</v>
      </c>
      <c r="M586" t="s" s="411">
        <v>746</v>
      </c>
      <c r="N586" s="409"/>
      <c r="O586" s="409"/>
      <c r="P586" s="409"/>
      <c r="Q586" s="409">
        <v>44615</v>
      </c>
      <c r="R586" s="409"/>
      <c r="S586" s="409"/>
      <c r="T586" s="415"/>
      <c r="U586" s="405"/>
    </row>
    <row r="587" ht="15.95" customHeight="1">
      <c r="A587" s="413">
        <v>2022</v>
      </c>
      <c r="B587" t="s" s="414">
        <v>1656</v>
      </c>
      <c r="C587" s="407">
        <v>10096</v>
      </c>
      <c r="D587" s="389">
        <v>16966</v>
      </c>
      <c r="E587" s="389">
        <v>81825</v>
      </c>
      <c r="F587" t="s" s="406">
        <v>107</v>
      </c>
      <c r="G587" t="s" s="406">
        <v>500</v>
      </c>
      <c r="H587" s="389">
        <v>1</v>
      </c>
      <c r="I587" t="s" s="406">
        <v>166</v>
      </c>
      <c r="J587" s="182"/>
      <c r="K587" t="s" s="411">
        <v>52</v>
      </c>
      <c r="L587" t="s" s="406">
        <v>156</v>
      </c>
      <c r="M587" t="s" s="411">
        <v>502</v>
      </c>
      <c r="N587" s="409"/>
      <c r="O587" s="409"/>
      <c r="P587" s="409"/>
      <c r="Q587" s="409">
        <v>44652</v>
      </c>
      <c r="R587" s="409"/>
      <c r="S587" s="409"/>
      <c r="T587" s="415"/>
      <c r="U587" s="405"/>
    </row>
    <row r="588" ht="15.95" customHeight="1">
      <c r="A588" s="413">
        <v>2022</v>
      </c>
      <c r="B588" t="s" s="414">
        <v>1656</v>
      </c>
      <c r="C588" s="407">
        <v>10177</v>
      </c>
      <c r="D588" s="389">
        <v>10177</v>
      </c>
      <c r="E588" s="389">
        <v>80333</v>
      </c>
      <c r="F588" t="s" s="406">
        <v>107</v>
      </c>
      <c r="G588" t="s" s="406">
        <v>730</v>
      </c>
      <c r="H588" s="389">
        <v>1</v>
      </c>
      <c r="I588" t="s" s="406">
        <v>50</v>
      </c>
      <c r="J588" s="182"/>
      <c r="K588" t="s" s="411">
        <v>52</v>
      </c>
      <c r="L588" t="s" s="406">
        <v>1840</v>
      </c>
      <c r="M588" t="s" s="411">
        <v>1841</v>
      </c>
      <c r="N588" s="409"/>
      <c r="O588" s="409"/>
      <c r="P588" s="409"/>
      <c r="Q588" s="409">
        <v>44652</v>
      </c>
      <c r="R588" s="409"/>
      <c r="S588" s="409"/>
      <c r="T588" s="415"/>
      <c r="U588" s="405"/>
    </row>
    <row r="589" ht="15.95" customHeight="1">
      <c r="A589" s="413">
        <v>2022</v>
      </c>
      <c r="B589" t="s" s="414">
        <v>1656</v>
      </c>
      <c r="C589" s="407">
        <v>10194</v>
      </c>
      <c r="D589" s="389">
        <v>10194</v>
      </c>
      <c r="E589" s="389">
        <v>81667</v>
      </c>
      <c r="F589" t="s" s="406">
        <v>825</v>
      </c>
      <c r="G589" t="s" s="406">
        <v>826</v>
      </c>
      <c r="H589" s="389">
        <v>6</v>
      </c>
      <c r="I589" t="s" s="406">
        <v>600</v>
      </c>
      <c r="J589" s="182"/>
      <c r="K589" t="s" s="411">
        <v>52</v>
      </c>
      <c r="L589" t="s" s="406">
        <v>71</v>
      </c>
      <c r="M589" t="s" s="411">
        <v>828</v>
      </c>
      <c r="N589" s="409"/>
      <c r="O589" s="409">
        <v>44774</v>
      </c>
      <c r="P589" s="409"/>
      <c r="Q589" s="409"/>
      <c r="R589" s="409"/>
      <c r="S589" s="409"/>
      <c r="T589" s="415"/>
      <c r="U589" s="405"/>
    </row>
    <row r="590" ht="15.95" customHeight="1">
      <c r="A590" s="413">
        <v>2022</v>
      </c>
      <c r="B590" t="s" s="414">
        <v>1656</v>
      </c>
      <c r="C590" s="407">
        <v>10179</v>
      </c>
      <c r="D590" s="389">
        <v>10179</v>
      </c>
      <c r="E590" s="389">
        <v>90402</v>
      </c>
      <c r="F590" t="s" s="406">
        <v>742</v>
      </c>
      <c r="G590" t="s" s="406">
        <v>743</v>
      </c>
      <c r="H590" s="389">
        <v>6</v>
      </c>
      <c r="I590" t="s" s="406">
        <v>600</v>
      </c>
      <c r="J590" s="182"/>
      <c r="K590" t="s" s="411">
        <v>52</v>
      </c>
      <c r="L590" t="s" s="406">
        <v>71</v>
      </c>
      <c r="M590" t="s" s="411">
        <v>746</v>
      </c>
      <c r="N590" s="409"/>
      <c r="O590" s="409">
        <v>44774</v>
      </c>
      <c r="P590" s="409"/>
      <c r="Q590" s="409"/>
      <c r="R590" s="409"/>
      <c r="S590" s="409"/>
      <c r="T590" s="415"/>
      <c r="U590" s="405"/>
    </row>
    <row r="591" ht="15.95" customHeight="1">
      <c r="A591" s="413">
        <v>2022</v>
      </c>
      <c r="B591" t="s" s="414">
        <v>1656</v>
      </c>
      <c r="C591" s="407">
        <v>10186</v>
      </c>
      <c r="D591" s="389">
        <v>10186</v>
      </c>
      <c r="E591" s="389">
        <v>84416</v>
      </c>
      <c r="F591" t="s" s="406">
        <v>787</v>
      </c>
      <c r="G591" t="s" s="406">
        <v>788</v>
      </c>
      <c r="H591" s="389">
        <v>1</v>
      </c>
      <c r="I591" t="s" s="406">
        <v>166</v>
      </c>
      <c r="J591" s="182"/>
      <c r="K591" t="s" s="411">
        <v>52</v>
      </c>
      <c r="L591" t="s" s="406">
        <v>447</v>
      </c>
      <c r="M591" t="s" s="411">
        <v>790</v>
      </c>
      <c r="N591" s="409"/>
      <c r="O591" s="409"/>
      <c r="P591" s="409"/>
      <c r="Q591" s="409">
        <v>44835</v>
      </c>
      <c r="R591" s="409"/>
      <c r="S591" s="409"/>
      <c r="T591" s="415"/>
      <c r="U591" s="405"/>
    </row>
    <row r="592" ht="15.95" customHeight="1">
      <c r="A592" s="413">
        <v>2022</v>
      </c>
      <c r="B592" t="s" s="414">
        <v>1656</v>
      </c>
      <c r="C592" s="407">
        <v>10078</v>
      </c>
      <c r="D592" s="389">
        <v>14437</v>
      </c>
      <c r="E592" s="389">
        <v>85375</v>
      </c>
      <c r="F592" t="s" s="406">
        <v>310</v>
      </c>
      <c r="G592" t="s" s="406">
        <v>1598</v>
      </c>
      <c r="H592" t="s" s="406">
        <v>399</v>
      </c>
      <c r="I592" t="s" s="406">
        <v>400</v>
      </c>
      <c r="J592" s="182"/>
      <c r="K592" t="s" s="411">
        <v>70</v>
      </c>
      <c r="L592" t="s" s="406">
        <v>403</v>
      </c>
      <c r="M592" t="s" s="411">
        <v>71</v>
      </c>
      <c r="N592" s="409"/>
      <c r="O592" s="409"/>
      <c r="P592" s="409">
        <v>44835</v>
      </c>
      <c r="Q592" s="409"/>
      <c r="R592" s="409"/>
      <c r="S592" s="409"/>
      <c r="T592" s="415"/>
      <c r="U592" s="405"/>
    </row>
    <row r="593" ht="15.95" customHeight="1">
      <c r="A593" s="413">
        <v>2022</v>
      </c>
      <c r="B593" t="s" s="414">
        <v>1656</v>
      </c>
      <c r="C593" s="407">
        <v>10150</v>
      </c>
      <c r="D593" s="389">
        <v>10150</v>
      </c>
      <c r="E593" s="389">
        <v>86911</v>
      </c>
      <c r="F593" t="s" s="406">
        <v>610</v>
      </c>
      <c r="G593" t="s" s="406">
        <v>611</v>
      </c>
      <c r="H593" s="389">
        <v>3</v>
      </c>
      <c r="I593" t="s" s="406">
        <v>600</v>
      </c>
      <c r="J593" s="182"/>
      <c r="K593" t="s" s="411">
        <v>52</v>
      </c>
      <c r="L593" t="s" s="406">
        <v>71</v>
      </c>
      <c r="M593" t="s" s="411">
        <v>606</v>
      </c>
      <c r="N593" s="409"/>
      <c r="O593" s="409"/>
      <c r="P593" s="409"/>
      <c r="Q593" s="409">
        <v>44866</v>
      </c>
      <c r="R593" s="409"/>
      <c r="S593" s="409"/>
      <c r="T593" s="415"/>
      <c r="U593" s="405"/>
    </row>
    <row r="594" ht="15.95" customHeight="1">
      <c r="A594" s="413">
        <v>2022</v>
      </c>
      <c r="B594" t="s" s="414">
        <v>1656</v>
      </c>
      <c r="C594" s="407">
        <v>10055</v>
      </c>
      <c r="D594" s="389">
        <v>15515</v>
      </c>
      <c r="E594" s="389">
        <v>82335</v>
      </c>
      <c r="F594" t="s" s="406">
        <v>345</v>
      </c>
      <c r="G594" t="s" s="406">
        <v>346</v>
      </c>
      <c r="H594" s="389">
        <v>1</v>
      </c>
      <c r="I594" t="s" s="406">
        <v>50</v>
      </c>
      <c r="J594" s="182"/>
      <c r="K594" t="s" s="411">
        <v>70</v>
      </c>
      <c r="L594" t="s" s="406">
        <v>198</v>
      </c>
      <c r="M594" t="s" s="411">
        <v>71</v>
      </c>
      <c r="N594" s="409"/>
      <c r="O594" s="409"/>
      <c r="P594" s="409">
        <v>44866</v>
      </c>
      <c r="Q594" s="409"/>
      <c r="R594" s="409"/>
      <c r="S594" s="409"/>
      <c r="T594" s="415"/>
      <c r="U594" s="405"/>
    </row>
    <row r="595" ht="15.95" customHeight="1">
      <c r="A595" s="413">
        <v>2022</v>
      </c>
      <c r="B595" t="s" s="414">
        <v>1656</v>
      </c>
      <c r="C595" s="407">
        <v>10152</v>
      </c>
      <c r="D595" s="389">
        <v>10152</v>
      </c>
      <c r="E595" s="389">
        <v>82319</v>
      </c>
      <c r="F595" t="s" s="406">
        <v>252</v>
      </c>
      <c r="G595" t="s" s="406">
        <v>615</v>
      </c>
      <c r="H595" s="389">
        <v>1</v>
      </c>
      <c r="I595" t="s" s="406">
        <v>50</v>
      </c>
      <c r="J595" s="182"/>
      <c r="K595" t="s" s="411">
        <v>70</v>
      </c>
      <c r="L595" t="s" s="406">
        <v>1837</v>
      </c>
      <c r="M595" t="s" s="411">
        <v>71</v>
      </c>
      <c r="N595" s="409"/>
      <c r="O595" s="409"/>
      <c r="P595" s="409">
        <v>44866</v>
      </c>
      <c r="Q595" s="409"/>
      <c r="R595" s="409"/>
      <c r="S595" s="409"/>
      <c r="T595" s="415"/>
      <c r="U595" s="405"/>
    </row>
    <row r="596" ht="15.95" customHeight="1">
      <c r="A596" s="413">
        <v>2022</v>
      </c>
      <c r="B596" t="s" s="414">
        <v>1656</v>
      </c>
      <c r="C596" s="407">
        <v>10008</v>
      </c>
      <c r="D596" s="389">
        <v>14229</v>
      </c>
      <c r="E596" s="389">
        <v>83435</v>
      </c>
      <c r="F596" t="s" s="406">
        <v>100</v>
      </c>
      <c r="G596" t="s" s="406">
        <v>101</v>
      </c>
      <c r="H596" s="389">
        <v>1</v>
      </c>
      <c r="I596" t="s" s="406">
        <v>50</v>
      </c>
      <c r="J596" s="182"/>
      <c r="K596" t="s" s="411">
        <v>52</v>
      </c>
      <c r="L596" t="s" s="406">
        <v>103</v>
      </c>
      <c r="M596" t="s" s="411">
        <v>71</v>
      </c>
      <c r="N596" s="409"/>
      <c r="O596" s="409"/>
      <c r="P596" s="409">
        <v>44896</v>
      </c>
      <c r="Q596" s="409"/>
      <c r="R596" s="409"/>
      <c r="S596" s="409"/>
      <c r="T596" s="415"/>
      <c r="U596" s="405"/>
    </row>
    <row r="597" ht="15.95" customHeight="1">
      <c r="A597" s="413">
        <v>2022</v>
      </c>
      <c r="B597" t="s" s="414">
        <v>1656</v>
      </c>
      <c r="C597" s="407">
        <v>10017</v>
      </c>
      <c r="D597" s="389">
        <v>14433</v>
      </c>
      <c r="E597" s="389">
        <v>83435</v>
      </c>
      <c r="F597" t="s" s="406">
        <v>100</v>
      </c>
      <c r="G597" t="s" s="406">
        <v>1842</v>
      </c>
      <c r="H597" s="389">
        <v>1</v>
      </c>
      <c r="I597" t="s" s="406">
        <v>50</v>
      </c>
      <c r="J597" s="182"/>
      <c r="K597" t="s" s="411">
        <v>52</v>
      </c>
      <c r="L597" t="s" s="406">
        <v>103</v>
      </c>
      <c r="M597" t="s" s="411">
        <v>71</v>
      </c>
      <c r="N597" s="409"/>
      <c r="O597" s="409"/>
      <c r="P597" s="409">
        <v>44896</v>
      </c>
      <c r="Q597" s="409"/>
      <c r="R597" s="409"/>
      <c r="S597" s="409"/>
      <c r="T597" s="415"/>
      <c r="U597" s="405"/>
    </row>
    <row r="598" ht="15.95" customHeight="1">
      <c r="A598" s="413">
        <v>2023</v>
      </c>
      <c r="B598" t="s" s="414">
        <v>1656</v>
      </c>
      <c r="C598" s="407">
        <v>10173</v>
      </c>
      <c r="D598" s="389">
        <v>10173</v>
      </c>
      <c r="E598" s="389">
        <v>80331</v>
      </c>
      <c r="F598" t="s" s="406">
        <v>107</v>
      </c>
      <c r="G598" t="s" s="406">
        <v>705</v>
      </c>
      <c r="H598" s="389">
        <v>1</v>
      </c>
      <c r="I598" t="s" s="406">
        <v>50</v>
      </c>
      <c r="J598" s="182"/>
      <c r="K598" t="s" s="411">
        <v>52</v>
      </c>
      <c r="L598" t="s" s="406">
        <v>1843</v>
      </c>
      <c r="M598" t="s" s="411">
        <v>707</v>
      </c>
      <c r="N598" s="409"/>
      <c r="O598" s="409">
        <v>44927</v>
      </c>
      <c r="P598" s="409"/>
      <c r="Q598" s="409"/>
      <c r="R598" s="409"/>
      <c r="S598" s="409"/>
      <c r="T598" s="415"/>
      <c r="U598" s="405"/>
    </row>
    <row r="599" ht="15.95" customHeight="1">
      <c r="A599" s="413">
        <v>2023</v>
      </c>
      <c r="B599" t="s" s="414">
        <v>1656</v>
      </c>
      <c r="C599" s="407">
        <v>10095</v>
      </c>
      <c r="D599" s="389">
        <v>16964</v>
      </c>
      <c r="E599" s="389">
        <v>80331</v>
      </c>
      <c r="F599" t="s" s="406">
        <v>107</v>
      </c>
      <c r="G599" t="s" s="406">
        <v>494</v>
      </c>
      <c r="H599" s="389">
        <v>1</v>
      </c>
      <c r="I599" t="s" s="406">
        <v>166</v>
      </c>
      <c r="J599" s="182"/>
      <c r="K599" t="s" s="411">
        <v>52</v>
      </c>
      <c r="L599" t="s" s="406">
        <v>1833</v>
      </c>
      <c r="M599" t="s" s="411">
        <v>1844</v>
      </c>
      <c r="N599" s="409"/>
      <c r="O599" s="409">
        <v>44927</v>
      </c>
      <c r="P599" s="409"/>
      <c r="Q599" s="409"/>
      <c r="R599" s="409"/>
      <c r="S599" s="409"/>
      <c r="T599" s="415"/>
      <c r="U599" s="405"/>
    </row>
    <row r="600" ht="15.95" customHeight="1">
      <c r="A600" s="413">
        <v>2023</v>
      </c>
      <c r="B600" t="s" s="414">
        <v>1656</v>
      </c>
      <c r="C600" s="407">
        <v>10192</v>
      </c>
      <c r="D600" s="389">
        <v>10192</v>
      </c>
      <c r="E600" s="389">
        <v>81241</v>
      </c>
      <c r="F600" t="s" s="406">
        <v>813</v>
      </c>
      <c r="G600" t="s" s="406">
        <v>814</v>
      </c>
      <c r="H600" s="389">
        <v>1</v>
      </c>
      <c r="I600" t="s" s="406">
        <v>50</v>
      </c>
      <c r="J600" s="182"/>
      <c r="K600" t="s" s="411">
        <v>52</v>
      </c>
      <c r="L600" t="s" s="406">
        <v>1585</v>
      </c>
      <c r="M600" t="s" s="411">
        <v>816</v>
      </c>
      <c r="N600" s="409"/>
      <c r="O600" s="409">
        <v>44958</v>
      </c>
      <c r="P600" s="409"/>
      <c r="Q600" s="409"/>
      <c r="R600" s="409"/>
      <c r="S600" s="409"/>
      <c r="T600" s="415"/>
      <c r="U600" s="405"/>
    </row>
    <row r="601" ht="15.95" customHeight="1">
      <c r="A601" s="413">
        <v>2023</v>
      </c>
      <c r="B601" t="s" s="414">
        <v>1656</v>
      </c>
      <c r="C601" s="407">
        <v>10010</v>
      </c>
      <c r="D601" s="389">
        <v>14287</v>
      </c>
      <c r="E601" s="389">
        <v>82362</v>
      </c>
      <c r="F601" t="s" s="406">
        <v>116</v>
      </c>
      <c r="G601" t="s" s="406">
        <v>117</v>
      </c>
      <c r="H601" s="389">
        <v>1</v>
      </c>
      <c r="I601" t="s" s="406">
        <v>50</v>
      </c>
      <c r="J601" s="182"/>
      <c r="K601" t="s" s="411">
        <v>52</v>
      </c>
      <c r="L601" t="s" s="406">
        <v>1845</v>
      </c>
      <c r="M601" t="s" s="411">
        <v>1846</v>
      </c>
      <c r="N601" s="409"/>
      <c r="O601" s="409"/>
      <c r="P601" s="409"/>
      <c r="Q601" s="409">
        <v>44958</v>
      </c>
      <c r="R601" s="409"/>
      <c r="S601" s="409"/>
      <c r="T601" s="415"/>
      <c r="U601" s="405"/>
    </row>
    <row r="602" ht="15.95" customHeight="1">
      <c r="A602" s="413">
        <v>2023</v>
      </c>
      <c r="B602" t="s" s="414">
        <v>1656</v>
      </c>
      <c r="C602" s="407">
        <v>10022</v>
      </c>
      <c r="D602" s="389">
        <v>14456</v>
      </c>
      <c r="E602" s="389">
        <v>82386</v>
      </c>
      <c r="F602" t="s" s="406">
        <v>191</v>
      </c>
      <c r="G602" t="s" s="406">
        <v>192</v>
      </c>
      <c r="H602" s="389">
        <v>1</v>
      </c>
      <c r="I602" t="s" s="406">
        <v>50</v>
      </c>
      <c r="J602" s="182"/>
      <c r="K602" t="s" s="411">
        <v>52</v>
      </c>
      <c r="L602" t="s" s="406">
        <v>1845</v>
      </c>
      <c r="M602" t="s" s="411">
        <v>1846</v>
      </c>
      <c r="N602" s="409"/>
      <c r="O602" s="409"/>
      <c r="P602" s="409"/>
      <c r="Q602" s="409">
        <v>44958</v>
      </c>
      <c r="R602" s="409"/>
      <c r="S602" s="409"/>
      <c r="T602" s="415"/>
      <c r="U602" s="405"/>
    </row>
    <row r="603" ht="15.95" customHeight="1">
      <c r="A603" s="413">
        <v>2023</v>
      </c>
      <c r="B603" t="s" s="414">
        <v>1656</v>
      </c>
      <c r="C603" s="407">
        <v>10055</v>
      </c>
      <c r="D603" s="389">
        <v>15515</v>
      </c>
      <c r="E603" s="389">
        <v>82335</v>
      </c>
      <c r="F603" t="s" s="406">
        <v>345</v>
      </c>
      <c r="G603" t="s" s="406">
        <v>346</v>
      </c>
      <c r="H603" s="389">
        <v>1</v>
      </c>
      <c r="I603" t="s" s="406">
        <v>50</v>
      </c>
      <c r="J603" s="182"/>
      <c r="K603" t="s" s="411">
        <v>52</v>
      </c>
      <c r="L603" t="s" s="406">
        <v>71</v>
      </c>
      <c r="M603" t="s" s="411">
        <v>348</v>
      </c>
      <c r="N603" s="409"/>
      <c r="O603" s="409">
        <v>44986</v>
      </c>
      <c r="P603" s="409"/>
      <c r="Q603" s="409"/>
      <c r="R603" s="409"/>
      <c r="S603" s="409"/>
      <c r="T603" s="415"/>
      <c r="U603" s="405"/>
    </row>
    <row r="604" ht="15.95" customHeight="1">
      <c r="A604" s="413">
        <v>2023</v>
      </c>
      <c r="B604" t="s" s="414">
        <v>1656</v>
      </c>
      <c r="C604" s="407">
        <v>10103</v>
      </c>
      <c r="D604" s="389">
        <v>19909</v>
      </c>
      <c r="E604" s="389">
        <v>80805</v>
      </c>
      <c r="F604" t="s" s="406">
        <v>107</v>
      </c>
      <c r="G604" t="s" s="406">
        <v>525</v>
      </c>
      <c r="H604" s="389">
        <v>1</v>
      </c>
      <c r="I604" t="s" s="406">
        <v>166</v>
      </c>
      <c r="J604" s="182"/>
      <c r="K604" t="s" s="411">
        <v>52</v>
      </c>
      <c r="L604" t="s" s="406">
        <v>1847</v>
      </c>
      <c r="M604" t="s" s="411">
        <v>1848</v>
      </c>
      <c r="N604" s="409"/>
      <c r="O604" s="409">
        <v>44986</v>
      </c>
      <c r="P604" s="409"/>
      <c r="Q604" s="409"/>
      <c r="R604" s="409"/>
      <c r="S604" s="409"/>
      <c r="T604" s="415"/>
      <c r="U604" s="405"/>
    </row>
    <row r="605" ht="15.95" customHeight="1">
      <c r="A605" s="413">
        <v>2023</v>
      </c>
      <c r="B605" t="s" s="414">
        <v>1656</v>
      </c>
      <c r="C605" s="407">
        <v>10066</v>
      </c>
      <c r="D605" s="389">
        <v>14177</v>
      </c>
      <c r="E605" s="389">
        <v>85368</v>
      </c>
      <c r="F605" t="s" s="406">
        <v>1639</v>
      </c>
      <c r="G605" t="s" s="406">
        <v>1640</v>
      </c>
      <c r="H605" t="s" s="406">
        <v>399</v>
      </c>
      <c r="I605" t="s" s="406">
        <v>400</v>
      </c>
      <c r="J605" s="182"/>
      <c r="K605" t="s" s="411">
        <v>52</v>
      </c>
      <c r="L605" t="s" s="406">
        <v>447</v>
      </c>
      <c r="M605" t="s" s="411">
        <v>1849</v>
      </c>
      <c r="N605" s="409"/>
      <c r="O605" s="409"/>
      <c r="P605" s="409"/>
      <c r="Q605" s="409">
        <v>45017</v>
      </c>
      <c r="R605" s="409"/>
      <c r="S605" s="409"/>
      <c r="T605" s="415"/>
      <c r="U605" s="405"/>
    </row>
    <row r="606" ht="15.95" customHeight="1">
      <c r="A606" s="413">
        <v>2023</v>
      </c>
      <c r="B606" t="s" s="414">
        <v>1656</v>
      </c>
      <c r="C606" s="407">
        <v>10080</v>
      </c>
      <c r="D606" s="389">
        <v>14457</v>
      </c>
      <c r="E606" s="389">
        <v>85435</v>
      </c>
      <c r="F606" t="s" s="406">
        <v>319</v>
      </c>
      <c r="G606" t="s" s="406">
        <v>445</v>
      </c>
      <c r="H606" s="389">
        <v>1</v>
      </c>
      <c r="I606" t="s" s="406">
        <v>166</v>
      </c>
      <c r="J606" s="182"/>
      <c r="K606" t="s" s="411">
        <v>52</v>
      </c>
      <c r="L606" t="s" s="406">
        <v>447</v>
      </c>
      <c r="M606" t="s" s="411">
        <v>1850</v>
      </c>
      <c r="N606" s="409"/>
      <c r="O606" s="409"/>
      <c r="P606" s="409"/>
      <c r="Q606" s="409">
        <v>45017</v>
      </c>
      <c r="R606" s="409"/>
      <c r="S606" s="409"/>
      <c r="T606" s="415"/>
      <c r="U606" s="405"/>
    </row>
    <row r="607" ht="15.95" customHeight="1">
      <c r="A607" s="413">
        <v>2023</v>
      </c>
      <c r="B607" t="s" s="414">
        <v>1656</v>
      </c>
      <c r="C607" s="407">
        <v>10094</v>
      </c>
      <c r="D607" s="389">
        <v>16963</v>
      </c>
      <c r="E607" s="389">
        <v>80796</v>
      </c>
      <c r="F607" t="s" s="406">
        <v>107</v>
      </c>
      <c r="G607" t="s" s="406">
        <v>486</v>
      </c>
      <c r="H607" s="389">
        <v>1</v>
      </c>
      <c r="I607" t="s" s="406">
        <v>166</v>
      </c>
      <c r="J607" s="182"/>
      <c r="K607" t="s" s="411">
        <v>52</v>
      </c>
      <c r="L607" t="s" s="406">
        <v>1851</v>
      </c>
      <c r="M607" t="s" s="411">
        <v>1852</v>
      </c>
      <c r="N607" s="409"/>
      <c r="O607" s="409"/>
      <c r="P607" s="409"/>
      <c r="Q607" s="409">
        <v>45047</v>
      </c>
      <c r="R607" s="409"/>
      <c r="S607" s="409"/>
      <c r="T607" s="415"/>
      <c r="U607" s="405"/>
    </row>
    <row r="608" ht="15.95" customHeight="1">
      <c r="A608" s="413">
        <v>2023</v>
      </c>
      <c r="B608" t="s" s="414">
        <v>1656</v>
      </c>
      <c r="C608" s="407">
        <v>10046</v>
      </c>
      <c r="D608" s="389">
        <v>14110</v>
      </c>
      <c r="E608" s="389">
        <v>85456</v>
      </c>
      <c r="F608" t="s" s="406">
        <v>1629</v>
      </c>
      <c r="G608" t="s" s="406">
        <v>1630</v>
      </c>
      <c r="H608" t="s" s="406">
        <v>399</v>
      </c>
      <c r="I608" t="s" s="406">
        <v>400</v>
      </c>
      <c r="J608" s="182"/>
      <c r="K608" t="s" s="411">
        <v>52</v>
      </c>
      <c r="L608" t="s" s="406">
        <v>447</v>
      </c>
      <c r="M608" t="s" s="411">
        <v>1853</v>
      </c>
      <c r="N608" s="409"/>
      <c r="O608" s="409"/>
      <c r="P608" s="409"/>
      <c r="Q608" s="409">
        <v>45071</v>
      </c>
      <c r="R608" s="409"/>
      <c r="S608" s="409"/>
      <c r="T608" s="415"/>
      <c r="U608" s="405"/>
    </row>
    <row r="609" ht="15.95" customHeight="1">
      <c r="A609" s="413">
        <v>2023</v>
      </c>
      <c r="B609" t="s" s="414">
        <v>1656</v>
      </c>
      <c r="C609" s="407">
        <v>10149</v>
      </c>
      <c r="D609" s="389">
        <v>10149</v>
      </c>
      <c r="E609" s="389">
        <v>82229</v>
      </c>
      <c r="F609" t="s" s="406">
        <v>602</v>
      </c>
      <c r="G609" t="s" s="406">
        <v>603</v>
      </c>
      <c r="H609" s="389">
        <v>1</v>
      </c>
      <c r="I609" t="s" s="406">
        <v>50</v>
      </c>
      <c r="J609" s="182"/>
      <c r="K609" t="s" s="411">
        <v>52</v>
      </c>
      <c r="L609" t="s" s="406">
        <v>605</v>
      </c>
      <c r="M609" t="s" s="411">
        <v>1854</v>
      </c>
      <c r="N609" s="409"/>
      <c r="O609" s="409"/>
      <c r="P609" s="409"/>
      <c r="Q609" s="409">
        <v>45108</v>
      </c>
      <c r="R609" s="409"/>
      <c r="S609" s="409"/>
      <c r="T609" s="415"/>
      <c r="U609" s="405"/>
    </row>
    <row r="610" ht="15.95" customHeight="1">
      <c r="A610" s="413">
        <v>2023</v>
      </c>
      <c r="B610" t="s" s="414">
        <v>1656</v>
      </c>
      <c r="C610" s="407">
        <v>10179</v>
      </c>
      <c r="D610" s="389">
        <v>10179</v>
      </c>
      <c r="E610" s="389">
        <v>90402</v>
      </c>
      <c r="F610" t="s" s="406">
        <v>742</v>
      </c>
      <c r="G610" t="s" s="406">
        <v>743</v>
      </c>
      <c r="H610" s="389">
        <v>6</v>
      </c>
      <c r="I610" t="s" s="406">
        <v>600</v>
      </c>
      <c r="J610" s="182"/>
      <c r="K610" t="s" s="411">
        <v>52</v>
      </c>
      <c r="L610" t="s" s="406">
        <v>746</v>
      </c>
      <c r="M610" t="s" s="411">
        <v>1855</v>
      </c>
      <c r="N610" s="409"/>
      <c r="O610" s="409"/>
      <c r="P610" s="409"/>
      <c r="Q610" s="409">
        <v>45108</v>
      </c>
      <c r="R610" s="409"/>
      <c r="S610" s="409"/>
      <c r="T610" s="415"/>
      <c r="U610" s="405"/>
    </row>
    <row r="611" ht="15.95" customHeight="1">
      <c r="A611" s="413">
        <v>2023</v>
      </c>
      <c r="B611" t="s" s="414">
        <v>1656</v>
      </c>
      <c r="C611" s="407">
        <v>10055</v>
      </c>
      <c r="D611" s="389">
        <v>15515</v>
      </c>
      <c r="E611" s="389">
        <v>82335</v>
      </c>
      <c r="F611" t="s" s="406">
        <v>345</v>
      </c>
      <c r="G611" t="s" s="406">
        <v>346</v>
      </c>
      <c r="H611" s="389">
        <v>1</v>
      </c>
      <c r="I611" t="s" s="406">
        <v>50</v>
      </c>
      <c r="J611" s="182"/>
      <c r="K611" t="s" s="411">
        <v>70</v>
      </c>
      <c r="L611" t="s" s="406">
        <v>1856</v>
      </c>
      <c r="M611" t="s" s="411">
        <v>71</v>
      </c>
      <c r="N611" s="409"/>
      <c r="O611" s="409"/>
      <c r="P611" s="409">
        <v>45170</v>
      </c>
      <c r="Q611" s="409"/>
      <c r="R611" s="409"/>
      <c r="S611" s="409"/>
      <c r="T611" s="415"/>
      <c r="U611" s="405"/>
    </row>
    <row r="612" ht="15.95" customHeight="1">
      <c r="A612" s="413">
        <v>2023</v>
      </c>
      <c r="B612" t="s" s="414">
        <v>1656</v>
      </c>
      <c r="C612" s="407">
        <v>10091</v>
      </c>
      <c r="D612" s="389">
        <v>16634</v>
      </c>
      <c r="E612" s="389">
        <v>81369</v>
      </c>
      <c r="F612" t="s" s="406">
        <v>107</v>
      </c>
      <c r="G612" t="s" s="406">
        <v>472</v>
      </c>
      <c r="H612" s="389">
        <v>1</v>
      </c>
      <c r="I612" t="s" s="406">
        <v>166</v>
      </c>
      <c r="J612" s="182"/>
      <c r="K612" t="s" s="411">
        <v>52</v>
      </c>
      <c r="L612" t="s" s="406">
        <v>1832</v>
      </c>
      <c r="M612" t="s" s="411">
        <v>475</v>
      </c>
      <c r="N612" s="409"/>
      <c r="O612" s="409"/>
      <c r="P612" s="409"/>
      <c r="Q612" s="409">
        <v>45139</v>
      </c>
      <c r="R612" s="409"/>
      <c r="S612" s="409"/>
      <c r="T612" s="415"/>
      <c r="U612" s="405"/>
    </row>
    <row r="613" ht="15.95" customHeight="1">
      <c r="A613" s="413">
        <v>2023</v>
      </c>
      <c r="B613" t="s" s="414">
        <v>1656</v>
      </c>
      <c r="C613" s="407">
        <v>10095</v>
      </c>
      <c r="D613" s="389">
        <v>16964</v>
      </c>
      <c r="E613" s="389">
        <v>80331</v>
      </c>
      <c r="F613" t="s" s="406">
        <v>107</v>
      </c>
      <c r="G613" t="s" s="406">
        <v>494</v>
      </c>
      <c r="H613" s="389">
        <v>1</v>
      </c>
      <c r="I613" t="s" s="406">
        <v>166</v>
      </c>
      <c r="J613" s="182"/>
      <c r="K613" t="s" s="411">
        <v>52</v>
      </c>
      <c r="L613" t="s" s="406">
        <v>1832</v>
      </c>
      <c r="M613" t="s" s="411">
        <v>475</v>
      </c>
      <c r="N613" s="409"/>
      <c r="O613" s="409"/>
      <c r="P613" s="409"/>
      <c r="Q613" s="409">
        <v>45139</v>
      </c>
      <c r="R613" s="409"/>
      <c r="S613" s="409"/>
      <c r="T613" s="415"/>
      <c r="U613" s="405"/>
    </row>
    <row r="614" ht="15.95" customHeight="1">
      <c r="A614" s="413">
        <v>2023</v>
      </c>
      <c r="B614" t="s" s="414">
        <v>1656</v>
      </c>
      <c r="C614" s="407">
        <v>10104</v>
      </c>
      <c r="D614" s="389">
        <v>19959</v>
      </c>
      <c r="E614" s="389">
        <v>80538</v>
      </c>
      <c r="F614" t="s" s="406">
        <v>107</v>
      </c>
      <c r="G614" t="s" s="406">
        <v>535</v>
      </c>
      <c r="H614" s="389">
        <v>1</v>
      </c>
      <c r="I614" t="s" s="406">
        <v>166</v>
      </c>
      <c r="J614" s="182"/>
      <c r="K614" t="s" s="411">
        <v>52</v>
      </c>
      <c r="L614" t="s" s="406">
        <v>1832</v>
      </c>
      <c r="M614" t="s" s="411">
        <v>475</v>
      </c>
      <c r="N614" s="409"/>
      <c r="O614" s="409"/>
      <c r="P614" s="409"/>
      <c r="Q614" s="409">
        <v>45139</v>
      </c>
      <c r="R614" s="409"/>
      <c r="S614" s="409"/>
      <c r="T614" s="415"/>
      <c r="U614" s="405"/>
    </row>
    <row r="615" ht="15.95" customHeight="1">
      <c r="A615" s="413">
        <v>2023</v>
      </c>
      <c r="B615" t="s" s="414">
        <v>1656</v>
      </c>
      <c r="C615" s="407">
        <v>10152</v>
      </c>
      <c r="D615" s="389">
        <v>10152</v>
      </c>
      <c r="E615" s="389">
        <v>82319</v>
      </c>
      <c r="F615" t="s" s="406">
        <v>252</v>
      </c>
      <c r="G615" t="s" s="406">
        <v>615</v>
      </c>
      <c r="H615" s="389">
        <v>1</v>
      </c>
      <c r="I615" t="s" s="406">
        <v>50</v>
      </c>
      <c r="J615" s="182"/>
      <c r="K615" t="s" s="411">
        <v>52</v>
      </c>
      <c r="L615" t="s" s="406">
        <v>71</v>
      </c>
      <c r="M615" t="s" s="411">
        <v>348</v>
      </c>
      <c r="N615" s="409"/>
      <c r="O615" s="409">
        <v>45170</v>
      </c>
      <c r="P615" s="409"/>
      <c r="Q615" s="409"/>
      <c r="R615" s="409"/>
      <c r="S615" s="409"/>
      <c r="T615" s="415"/>
      <c r="U615" s="405"/>
    </row>
    <row r="616" ht="15.95" customHeight="1">
      <c r="A616" s="413">
        <v>2023</v>
      </c>
      <c r="B616" t="s" s="414">
        <v>1656</v>
      </c>
      <c r="C616" s="407">
        <v>10173</v>
      </c>
      <c r="D616" s="389">
        <v>10173</v>
      </c>
      <c r="E616" s="389">
        <v>80331</v>
      </c>
      <c r="F616" t="s" s="406">
        <v>107</v>
      </c>
      <c r="G616" t="s" s="406">
        <v>705</v>
      </c>
      <c r="H616" s="389">
        <v>1</v>
      </c>
      <c r="I616" t="s" s="406">
        <v>50</v>
      </c>
      <c r="J616" s="182"/>
      <c r="K616" t="s" s="411">
        <v>52</v>
      </c>
      <c r="L616" t="s" s="406">
        <v>1857</v>
      </c>
      <c r="M616" t="s" s="411">
        <v>1858</v>
      </c>
      <c r="N616" s="409"/>
      <c r="O616" s="409"/>
      <c r="P616" s="409"/>
      <c r="Q616" s="409">
        <v>45170</v>
      </c>
      <c r="R616" s="409"/>
      <c r="S616" s="409"/>
      <c r="T616" s="415"/>
      <c r="U616" s="405"/>
    </row>
    <row r="617" ht="15.95" customHeight="1">
      <c r="A617" s="413">
        <v>2023</v>
      </c>
      <c r="B617" t="s" s="414">
        <v>1656</v>
      </c>
      <c r="C617" s="407">
        <v>10055</v>
      </c>
      <c r="D617" s="389">
        <v>15515</v>
      </c>
      <c r="E617" s="389">
        <v>82335</v>
      </c>
      <c r="F617" t="s" s="406">
        <v>345</v>
      </c>
      <c r="G617" t="s" s="406">
        <v>346</v>
      </c>
      <c r="H617" s="389">
        <v>1</v>
      </c>
      <c r="I617" t="s" s="406">
        <v>50</v>
      </c>
      <c r="J617" s="182"/>
      <c r="K617" t="s" s="411">
        <v>52</v>
      </c>
      <c r="L617" t="s" s="406">
        <v>348</v>
      </c>
      <c r="M617" t="s" s="411">
        <v>71</v>
      </c>
      <c r="N617" s="409"/>
      <c r="O617" s="409"/>
      <c r="P617" s="409">
        <v>45170</v>
      </c>
      <c r="Q617" s="409"/>
      <c r="R617" s="409"/>
      <c r="S617" s="409"/>
      <c r="T617" s="415"/>
      <c r="U617" s="405"/>
    </row>
    <row r="618" ht="15.95" customHeight="1">
      <c r="A618" s="413">
        <v>2023</v>
      </c>
      <c r="B618" t="s" s="414">
        <v>1656</v>
      </c>
      <c r="C618" s="407">
        <v>10023</v>
      </c>
      <c r="D618" s="389">
        <v>14459</v>
      </c>
      <c r="E618" s="389">
        <v>82515</v>
      </c>
      <c r="F618" t="s" s="406">
        <v>195</v>
      </c>
      <c r="G618" t="s" s="406">
        <v>196</v>
      </c>
      <c r="H618" s="389">
        <v>1</v>
      </c>
      <c r="I618" t="s" s="406">
        <v>50</v>
      </c>
      <c r="J618" s="182"/>
      <c r="K618" t="s" s="411">
        <v>52</v>
      </c>
      <c r="L618" t="s" s="406">
        <v>198</v>
      </c>
      <c r="M618" t="s" s="411">
        <v>71</v>
      </c>
      <c r="N618" s="409"/>
      <c r="O618" s="409"/>
      <c r="P618" t="s" s="410">
        <v>1859</v>
      </c>
      <c r="Q618" s="409">
        <v>45231</v>
      </c>
      <c r="R618" s="409"/>
      <c r="S618" s="409"/>
      <c r="T618" s="415"/>
      <c r="U618" s="405"/>
    </row>
    <row r="619" ht="15.95" customHeight="1">
      <c r="A619" s="413">
        <v>2023</v>
      </c>
      <c r="B619" t="s" s="414">
        <v>1656</v>
      </c>
      <c r="C619" s="407">
        <v>10037</v>
      </c>
      <c r="D619" s="389">
        <v>16614</v>
      </c>
      <c r="E619" s="389">
        <v>82319</v>
      </c>
      <c r="F619" t="s" s="406">
        <v>252</v>
      </c>
      <c r="G619" t="s" s="406">
        <v>253</v>
      </c>
      <c r="H619" s="389">
        <v>1</v>
      </c>
      <c r="I619" t="s" s="406">
        <v>50</v>
      </c>
      <c r="J619" s="182"/>
      <c r="K619" t="s" s="411">
        <v>52</v>
      </c>
      <c r="L619" t="s" s="406">
        <v>255</v>
      </c>
      <c r="M619" t="s" s="411">
        <v>1860</v>
      </c>
      <c r="N619" s="409"/>
      <c r="O619" s="409"/>
      <c r="P619" s="409"/>
      <c r="Q619" s="409">
        <v>45261</v>
      </c>
      <c r="R619" s="409"/>
      <c r="S619" s="409"/>
      <c r="T619" s="415"/>
      <c r="U619" s="405"/>
    </row>
    <row r="620" ht="15.95" customHeight="1">
      <c r="A620" s="413">
        <v>2023</v>
      </c>
      <c r="B620" t="s" s="414">
        <v>1656</v>
      </c>
      <c r="C620" s="407">
        <v>10192</v>
      </c>
      <c r="D620" s="389">
        <v>10192</v>
      </c>
      <c r="E620" s="389">
        <v>81241</v>
      </c>
      <c r="F620" t="s" s="406">
        <v>813</v>
      </c>
      <c r="G620" t="s" s="406">
        <v>814</v>
      </c>
      <c r="H620" s="389">
        <v>1</v>
      </c>
      <c r="I620" t="s" s="406">
        <v>50</v>
      </c>
      <c r="J620" s="182"/>
      <c r="K620" t="s" s="411">
        <v>52</v>
      </c>
      <c r="L620" t="s" s="406">
        <v>816</v>
      </c>
      <c r="M620" t="s" s="411">
        <v>1861</v>
      </c>
      <c r="N620" s="409"/>
      <c r="O620" s="409"/>
      <c r="P620" s="409"/>
      <c r="Q620" s="409">
        <v>45261</v>
      </c>
      <c r="R620" s="409"/>
      <c r="S620" s="409"/>
      <c r="T620" s="415"/>
      <c r="U620" s="405"/>
    </row>
    <row r="621" ht="15.95" customHeight="1">
      <c r="A621" s="413">
        <v>2023</v>
      </c>
      <c r="B621" t="s" s="414">
        <v>1656</v>
      </c>
      <c r="C621" s="407">
        <v>10076</v>
      </c>
      <c r="D621" s="389">
        <v>14420</v>
      </c>
      <c r="E621" s="389">
        <v>80686</v>
      </c>
      <c r="F621" t="s" s="406">
        <v>107</v>
      </c>
      <c r="G621" t="s" s="406">
        <v>430</v>
      </c>
      <c r="H621" s="389">
        <v>1</v>
      </c>
      <c r="I621" t="s" s="406">
        <v>166</v>
      </c>
      <c r="J621" s="182"/>
      <c r="K621" t="s" s="411">
        <v>52</v>
      </c>
      <c r="L621" t="s" s="406">
        <v>432</v>
      </c>
      <c r="M621" t="s" s="411">
        <v>433</v>
      </c>
      <c r="N621" s="409"/>
      <c r="O621" s="409"/>
      <c r="P621" s="409"/>
      <c r="Q621" s="409">
        <v>45278</v>
      </c>
      <c r="R621" s="409"/>
      <c r="S621" s="409"/>
      <c r="T621" s="415"/>
      <c r="U621" s="405"/>
    </row>
    <row r="622" ht="15.95" customHeight="1">
      <c r="A622" s="413">
        <v>2023</v>
      </c>
      <c r="B622" t="s" s="414">
        <v>1656</v>
      </c>
      <c r="C622" s="407">
        <v>10070</v>
      </c>
      <c r="D622" s="389">
        <v>14224</v>
      </c>
      <c r="E622" s="389">
        <v>80339</v>
      </c>
      <c r="F622" t="s" s="406">
        <v>107</v>
      </c>
      <c r="G622" t="s" s="406">
        <v>396</v>
      </c>
      <c r="H622" s="389">
        <v>1</v>
      </c>
      <c r="I622" t="s" s="406">
        <v>166</v>
      </c>
      <c r="J622" s="182"/>
      <c r="K622" t="s" s="411">
        <v>52</v>
      </c>
      <c r="L622" t="s" s="406">
        <v>433</v>
      </c>
      <c r="M622" t="s" s="411">
        <v>1849</v>
      </c>
      <c r="N622" s="409"/>
      <c r="O622" s="409"/>
      <c r="P622" s="409"/>
      <c r="Q622" s="409">
        <v>45278</v>
      </c>
      <c r="R622" s="409"/>
      <c r="S622" s="409"/>
      <c r="T622" s="415"/>
      <c r="U622" s="405"/>
    </row>
    <row r="623" ht="15.95" customHeight="1">
      <c r="A623" s="413">
        <v>2024</v>
      </c>
      <c r="B623" t="s" s="414">
        <v>1656</v>
      </c>
      <c r="C623" s="407">
        <v>10133</v>
      </c>
      <c r="D623" s="389">
        <f>VLOOKUP($C623,'Übersicht'!$B$4:$W$122,2,FALSE)</f>
        <v>15909</v>
      </c>
      <c r="E623" s="389">
        <f>VLOOKUP($C623,'Übersicht'!$B$4:$W$122,3,FALSE)</f>
        <v>80339</v>
      </c>
      <c r="F623" t="s" s="406">
        <f>VLOOKUP($C623,'Übersicht'!$B$4:$W$122,4,FALSE)</f>
        <v>1862</v>
      </c>
      <c r="G623" t="s" s="406">
        <f>VLOOKUP($C623,'Übersicht'!$B$4:$W$122,5,FALSE)</f>
        <v>1863</v>
      </c>
      <c r="H623" s="389">
        <f>VLOOKUP($C623,'Übersicht'!$B$4:$W$122,8,FALSE)</f>
        <v>1</v>
      </c>
      <c r="I623" t="s" s="406">
        <v>50</v>
      </c>
      <c r="J623" s="182"/>
      <c r="K623" t="s" s="411">
        <v>52</v>
      </c>
      <c r="L623" t="s" s="406">
        <v>264</v>
      </c>
      <c r="M623" t="s" s="411">
        <v>553</v>
      </c>
      <c r="N623" s="409"/>
      <c r="O623" s="409"/>
      <c r="P623" s="409"/>
      <c r="Q623" s="409">
        <v>45292</v>
      </c>
      <c r="R623" s="409"/>
      <c r="S623" s="409"/>
      <c r="T623" s="415"/>
      <c r="U623" s="405"/>
    </row>
    <row r="624" ht="15.95" customHeight="1">
      <c r="A624" s="413">
        <v>2024</v>
      </c>
      <c r="B624" t="s" s="414">
        <v>1656</v>
      </c>
      <c r="C624" s="407">
        <v>10035</v>
      </c>
      <c r="D624" s="389">
        <f>VLOOKUP($C624,'Übersicht'!$B$4:$W$122,2,FALSE)</f>
        <v>16245</v>
      </c>
      <c r="E624" s="389">
        <f>VLOOKUP($C624,'Übersicht'!$B$4:$W$122,3,FALSE)</f>
        <v>80634</v>
      </c>
      <c r="F624" t="s" s="406">
        <f>VLOOKUP($C624,'Übersicht'!$B$4:$W$122,4,FALSE)</f>
        <v>1862</v>
      </c>
      <c r="G624" t="s" s="406">
        <f>VLOOKUP($C624,'Übersicht'!$B$4:$W$122,5,FALSE)</f>
        <v>1864</v>
      </c>
      <c r="H624" s="389">
        <f>VLOOKUP($C624,'Übersicht'!$B$4:$W$122,8,FALSE)</f>
        <v>1</v>
      </c>
      <c r="I624" t="s" s="406">
        <v>166</v>
      </c>
      <c r="J624" s="182"/>
      <c r="K624" t="s" s="411">
        <v>52</v>
      </c>
      <c r="L624" t="s" s="406">
        <v>242</v>
      </c>
      <c r="M624" t="s" s="411">
        <v>243</v>
      </c>
      <c r="N624" s="409"/>
      <c r="O624" s="409"/>
      <c r="P624" s="409"/>
      <c r="Q624" s="409">
        <v>45292</v>
      </c>
      <c r="R624" s="409"/>
      <c r="S624" s="409"/>
      <c r="T624" s="415"/>
      <c r="U624" s="405"/>
    </row>
    <row r="625" ht="15.95" customHeight="1">
      <c r="A625" s="413">
        <v>2024</v>
      </c>
      <c r="B625" t="s" s="414">
        <v>1656</v>
      </c>
      <c r="C625" s="407">
        <v>10039</v>
      </c>
      <c r="D625" s="389">
        <f>VLOOKUP($C625,'Übersicht'!$B$4:$W$122,2,FALSE)</f>
        <v>16658</v>
      </c>
      <c r="E625" s="389">
        <f>VLOOKUP($C625,'Übersicht'!$B$4:$W$122,3,FALSE)</f>
        <v>81667</v>
      </c>
      <c r="F625" t="s" s="406">
        <f>VLOOKUP($C625,'Übersicht'!$B$4:$W$122,4,FALSE)</f>
        <v>1862</v>
      </c>
      <c r="G625" t="s" s="406">
        <f>VLOOKUP($C625,'Übersicht'!$B$4:$W$122,5,FALSE)</f>
        <v>1865</v>
      </c>
      <c r="H625" s="389">
        <f>VLOOKUP($C625,'Übersicht'!$B$4:$W$122,8,FALSE)</f>
        <v>1</v>
      </c>
      <c r="I625" t="s" s="406">
        <v>50</v>
      </c>
      <c r="J625" s="182"/>
      <c r="K625" t="s" s="411">
        <v>52</v>
      </c>
      <c r="L625" t="s" s="406">
        <v>255</v>
      </c>
      <c r="M625" t="s" s="411">
        <v>272</v>
      </c>
      <c r="N625" s="409"/>
      <c r="O625" s="409"/>
      <c r="P625" s="409"/>
      <c r="Q625" s="409">
        <v>45292</v>
      </c>
      <c r="R625" s="409"/>
      <c r="S625" s="409"/>
      <c r="T625" s="415"/>
      <c r="U625" s="405"/>
    </row>
    <row r="626" ht="15.95" customHeight="1">
      <c r="A626" s="413">
        <v>2024</v>
      </c>
      <c r="B626" t="s" s="414">
        <v>1656</v>
      </c>
      <c r="C626" s="407">
        <v>10072</v>
      </c>
      <c r="D626" s="389">
        <f>VLOOKUP($C626,'Übersicht'!$B$4:$W$122,2,FALSE)</f>
        <v>14258</v>
      </c>
      <c r="E626" s="389">
        <f>VLOOKUP($C626,'Übersicht'!$B$4:$W$122,3,FALSE)</f>
        <v>80337</v>
      </c>
      <c r="F626" t="s" s="406">
        <f>VLOOKUP($C626,'Übersicht'!$B$4:$W$122,4,FALSE)</f>
        <v>1862</v>
      </c>
      <c r="G626" t="s" s="406">
        <f>VLOOKUP($C626,'Übersicht'!$B$4:$W$122,5,FALSE)</f>
        <v>1866</v>
      </c>
      <c r="H626" s="389">
        <f>VLOOKUP($C626,'Übersicht'!$B$4:$W$122,8,FALSE)</f>
        <v>1</v>
      </c>
      <c r="I626" t="s" s="406">
        <v>166</v>
      </c>
      <c r="J626" s="182"/>
      <c r="K626" t="s" s="411">
        <v>52</v>
      </c>
      <c r="L626" t="s" s="406">
        <v>415</v>
      </c>
      <c r="M626" t="s" s="411">
        <v>416</v>
      </c>
      <c r="N626" s="409"/>
      <c r="O626" s="409"/>
      <c r="P626" s="409"/>
      <c r="Q626" s="409">
        <v>45292</v>
      </c>
      <c r="R626" s="409"/>
      <c r="S626" s="409"/>
      <c r="T626" s="415"/>
      <c r="U626" s="405"/>
    </row>
    <row r="627" ht="15.95" customHeight="1">
      <c r="A627" s="413">
        <v>2024</v>
      </c>
      <c r="B627" t="s" s="414">
        <v>1656</v>
      </c>
      <c r="C627" s="407">
        <v>10024</v>
      </c>
      <c r="D627" s="389">
        <f>VLOOKUP($C627,'Übersicht'!$B$4:$W$122,2,FALSE)</f>
        <v>14461</v>
      </c>
      <c r="E627" s="389">
        <f>VLOOKUP($C627,'Übersicht'!$B$4:$W$122,3,FALSE)</f>
        <v>82131</v>
      </c>
      <c r="F627" t="s" s="406">
        <f>VLOOKUP($C627,'Übersicht'!$B$4:$W$122,4,FALSE)</f>
        <v>1867</v>
      </c>
      <c r="G627" t="s" s="406">
        <f>VLOOKUP($C627,'Übersicht'!$B$4:$W$122,5,FALSE)</f>
        <v>1868</v>
      </c>
      <c r="H627" s="389">
        <f>VLOOKUP($C627,'Übersicht'!$B$4:$W$122,8,FALSE)</f>
        <v>1</v>
      </c>
      <c r="I627" t="s" s="406">
        <v>50</v>
      </c>
      <c r="J627" s="182"/>
      <c r="K627" t="s" s="411">
        <v>52</v>
      </c>
      <c r="L627" t="s" s="406">
        <v>210</v>
      </c>
      <c r="M627" s="408"/>
      <c r="N627" s="409"/>
      <c r="O627" t="s" s="410">
        <v>1869</v>
      </c>
      <c r="P627" s="409"/>
      <c r="Q627" s="409"/>
      <c r="R627" s="409"/>
      <c r="S627" s="409"/>
      <c r="T627" s="415"/>
      <c r="U627" s="405"/>
    </row>
    <row r="628" ht="15.95" customHeight="1">
      <c r="A628" s="413">
        <v>2024</v>
      </c>
      <c r="B628" t="s" s="414">
        <v>1656</v>
      </c>
      <c r="C628" s="407">
        <v>10182</v>
      </c>
      <c r="D628" s="389">
        <f>VLOOKUP($C628,'Übersicht'!$B$4:$W$122,2,FALSE)</f>
        <v>10182</v>
      </c>
      <c r="E628" s="389">
        <f>VLOOKUP($C628,'Übersicht'!$B$4:$W$122,3,FALSE)</f>
        <v>84164</v>
      </c>
      <c r="F628" t="s" s="406">
        <f>VLOOKUP($C628,'Übersicht'!$B$4:$W$122,4,FALSE)</f>
        <v>1870</v>
      </c>
      <c r="G628" t="s" s="406">
        <f>VLOOKUP($C628,'Übersicht'!$B$4:$W$122,5,FALSE)</f>
        <v>1871</v>
      </c>
      <c r="H628" s="389">
        <f>VLOOKUP($C628,'Übersicht'!$B$4:$W$122,8,FALSE)</f>
        <v>5</v>
      </c>
      <c r="I628" t="s" s="406">
        <v>669</v>
      </c>
      <c r="J628" s="182"/>
      <c r="K628" t="s" s="411">
        <v>52</v>
      </c>
      <c r="L628" t="s" s="406">
        <v>71</v>
      </c>
      <c r="M628" t="s" s="411">
        <f>'Übersicht'!N98</f>
        <v>1872</v>
      </c>
      <c r="N628" s="409"/>
      <c r="O628" s="409">
        <v>45292</v>
      </c>
      <c r="P628" s="409"/>
      <c r="Q628" s="409"/>
      <c r="R628" s="409"/>
      <c r="S628" s="409"/>
      <c r="T628" s="415"/>
      <c r="U628" s="405"/>
    </row>
    <row r="629" ht="15.95" customHeight="1">
      <c r="A629" s="413">
        <v>2024</v>
      </c>
      <c r="B629" t="s" s="414">
        <v>1656</v>
      </c>
      <c r="C629" s="407">
        <v>10152</v>
      </c>
      <c r="D629" s="389">
        <f>VLOOKUP($C629,'Übersicht'!$B$4:$W$122,2,FALSE)</f>
        <v>10152</v>
      </c>
      <c r="E629" s="389">
        <f>VLOOKUP($C629,'Übersicht'!$B$4:$W$122,3,FALSE)</f>
        <v>82319</v>
      </c>
      <c r="F629" t="s" s="406">
        <f>VLOOKUP($C629,'Übersicht'!$B$4:$W$122,4,FALSE)</f>
        <v>1873</v>
      </c>
      <c r="G629" t="s" s="406">
        <f>VLOOKUP($C629,'Übersicht'!$B$4:$W$122,5,FALSE)</f>
        <v>1874</v>
      </c>
      <c r="H629" t="s" s="406">
        <f>VLOOKUP($C629,'Übersicht'!$B$4:$W$122,8,FALSE)</f>
        <v>1875</v>
      </c>
      <c r="I629" t="s" s="406">
        <v>617</v>
      </c>
      <c r="J629" s="182"/>
      <c r="K629" t="s" s="411">
        <v>70</v>
      </c>
      <c r="L629" t="s" s="406">
        <v>1856</v>
      </c>
      <c r="M629" t="s" s="411">
        <v>71</v>
      </c>
      <c r="N629" s="409"/>
      <c r="O629" s="409"/>
      <c r="P629" s="409">
        <v>45292</v>
      </c>
      <c r="Q629" s="409"/>
      <c r="R629" s="409"/>
      <c r="S629" s="409"/>
      <c r="T629" s="415"/>
      <c r="U629" s="405"/>
    </row>
    <row r="630" ht="15.95" customHeight="1">
      <c r="A630" s="413">
        <v>2024</v>
      </c>
      <c r="B630" t="s" s="414">
        <v>1876</v>
      </c>
      <c r="C630" s="407">
        <v>10023</v>
      </c>
      <c r="D630" s="389">
        <f>VLOOKUP($C630,'Übersicht'!$B$4:$W$122,2,FALSE)</f>
        <v>14459</v>
      </c>
      <c r="E630" s="389">
        <f>VLOOKUP($C630,'Übersicht'!$B$4:$W$122,3,FALSE)</f>
        <v>82515</v>
      </c>
      <c r="F630" t="s" s="406">
        <f>VLOOKUP($C630,'Übersicht'!$B$4:$W$122,4,FALSE)</f>
        <v>1877</v>
      </c>
      <c r="G630" t="s" s="406">
        <f>VLOOKUP($C630,'Übersicht'!$B$4:$W$122,5,FALSE)</f>
        <v>1878</v>
      </c>
      <c r="H630" s="389">
        <f>VLOOKUP($C630,'Übersicht'!$B$4:$W$122,8,FALSE)</f>
        <v>1</v>
      </c>
      <c r="I630" t="s" s="406">
        <v>50</v>
      </c>
      <c r="J630" s="182"/>
      <c r="K630" t="s" s="411">
        <v>70</v>
      </c>
      <c r="L630" s="182"/>
      <c r="M630" t="s" s="411">
        <v>71</v>
      </c>
      <c r="N630" s="409"/>
      <c r="O630" t="s" s="410">
        <v>1869</v>
      </c>
      <c r="P630" s="409"/>
      <c r="Q630" s="409"/>
      <c r="R630" s="409"/>
      <c r="S630" s="409"/>
      <c r="T630" t="s" s="411">
        <v>1879</v>
      </c>
      <c r="U630" s="405"/>
    </row>
    <row r="631" ht="15.95" customHeight="1">
      <c r="A631" s="413">
        <v>2024</v>
      </c>
      <c r="B631" t="s" s="414">
        <v>1656</v>
      </c>
      <c r="C631" s="407">
        <v>10186</v>
      </c>
      <c r="D631" s="389">
        <f>VLOOKUP($C631,'Übersicht'!$B$4:$W$122,2,FALSE)</f>
        <v>10186</v>
      </c>
      <c r="E631" s="389">
        <f>VLOOKUP($C631,'Übersicht'!$B$4:$W$122,3,FALSE)</f>
        <v>84416</v>
      </c>
      <c r="F631" t="s" s="406">
        <f>VLOOKUP($C631,'Übersicht'!$B$4:$W$122,4,FALSE)</f>
        <v>1880</v>
      </c>
      <c r="G631" t="s" s="406">
        <f>VLOOKUP($C631,'Übersicht'!$B$4:$W$122,5,FALSE)</f>
        <v>1881</v>
      </c>
      <c r="H631" t="s" s="406">
        <f>VLOOKUP($C631,'Übersicht'!$B$4:$W$122,8,FALSE)</f>
        <v>1875</v>
      </c>
      <c r="I631" t="s" s="406">
        <v>400</v>
      </c>
      <c r="J631" s="182"/>
      <c r="K631" t="s" s="411">
        <v>52</v>
      </c>
      <c r="L631" t="s" s="406">
        <v>790</v>
      </c>
      <c r="M631" t="s" s="411">
        <v>791</v>
      </c>
      <c r="N631" s="409"/>
      <c r="O631" s="409"/>
      <c r="P631" s="409"/>
      <c r="Q631" s="409">
        <v>45323</v>
      </c>
      <c r="R631" s="409"/>
      <c r="S631" s="409"/>
      <c r="T631" s="415"/>
      <c r="U631" s="405"/>
    </row>
    <row r="632" ht="15.95" customHeight="1">
      <c r="A632" s="413">
        <v>2024</v>
      </c>
      <c r="B632" t="s" s="414">
        <v>1656</v>
      </c>
      <c r="C632" s="407">
        <v>10024</v>
      </c>
      <c r="D632" s="389">
        <f>VLOOKUP($C632,'Übersicht'!$B$4:$W$122,2,FALSE)</f>
        <v>14461</v>
      </c>
      <c r="E632" s="389">
        <f>VLOOKUP($C632,'Übersicht'!$B$4:$W$122,3,FALSE)</f>
        <v>82131</v>
      </c>
      <c r="F632" t="s" s="406">
        <f>VLOOKUP($C632,'Übersicht'!$B$4:$W$122,4,FALSE)</f>
        <v>1867</v>
      </c>
      <c r="G632" t="s" s="406">
        <f>VLOOKUP($C632,'Übersicht'!$B$4:$W$122,5,FALSE)</f>
        <v>1868</v>
      </c>
      <c r="H632" s="389">
        <f>VLOOKUP($C632,'Übersicht'!$B$4:$W$122,8,FALSE)</f>
        <v>1</v>
      </c>
      <c r="I632" t="s" s="406">
        <v>50</v>
      </c>
      <c r="J632" s="182"/>
      <c r="K632" s="408"/>
      <c r="L632" t="s" s="406">
        <v>210</v>
      </c>
      <c r="M632" t="s" s="411">
        <v>1882</v>
      </c>
      <c r="N632" s="409"/>
      <c r="O632" s="409"/>
      <c r="P632" s="409"/>
      <c r="Q632" s="409">
        <v>45342</v>
      </c>
      <c r="R632" s="409"/>
      <c r="S632" s="409"/>
      <c r="T632" s="415"/>
      <c r="U632" s="405"/>
    </row>
    <row r="633" ht="15.95" customHeight="1">
      <c r="A633" s="413">
        <v>2024</v>
      </c>
      <c r="B633" t="s" s="414">
        <v>1656</v>
      </c>
      <c r="C633" s="407">
        <v>10099</v>
      </c>
      <c r="D633" s="389">
        <f>VLOOKUP($C633,'Übersicht'!$B$4:$W$122,2,FALSE)</f>
        <v>16994</v>
      </c>
      <c r="E633" s="389">
        <f>VLOOKUP($C633,'Übersicht'!$B$4:$W$122,3,FALSE)</f>
        <v>85375</v>
      </c>
      <c r="F633" t="s" s="406">
        <f>VLOOKUP($C633,'Übersicht'!$B$4:$W$122,4,FALSE)</f>
        <v>1883</v>
      </c>
      <c r="G633" t="s" s="406">
        <f>VLOOKUP($C633,'Übersicht'!$B$4:$W$122,5,FALSE)</f>
        <v>1884</v>
      </c>
      <c r="H633" s="389">
        <f>VLOOKUP($C633,'Übersicht'!$B$4:$W$122,8,FALSE)</f>
        <v>1</v>
      </c>
      <c r="I633" t="s" s="406">
        <v>166</v>
      </c>
      <c r="J633" s="182"/>
      <c r="K633" t="s" s="411">
        <v>52</v>
      </c>
      <c r="L633" t="s" s="406">
        <v>1789</v>
      </c>
      <c r="M633" t="s" s="411">
        <v>403</v>
      </c>
      <c r="N633" s="409"/>
      <c r="O633" s="409"/>
      <c r="P633" s="409"/>
      <c r="Q633" s="409">
        <v>45352</v>
      </c>
      <c r="R633" s="409"/>
      <c r="S633" s="409"/>
      <c r="T633" s="415"/>
      <c r="U633" s="405"/>
    </row>
    <row r="634" ht="15.95" customHeight="1">
      <c r="A634" s="413">
        <v>2024</v>
      </c>
      <c r="B634" t="s" s="414">
        <v>1656</v>
      </c>
      <c r="C634" s="407">
        <v>10207</v>
      </c>
      <c r="D634" s="389">
        <f>VLOOKUP($C634,'Übersicht'!$B$4:$W$122,2,FALSE)</f>
        <v>10207</v>
      </c>
      <c r="E634" s="389">
        <f>VLOOKUP($C634,'Übersicht'!$B$4:$W$122,3,FALSE)</f>
        <v>94032</v>
      </c>
      <c r="F634" t="s" s="406">
        <f>VLOOKUP($C634,'Übersicht'!$B$4:$W$122,4,FALSE)</f>
        <v>1885</v>
      </c>
      <c r="G634" t="s" s="406">
        <f>VLOOKUP($C634,'Übersicht'!$B$4:$W$122,5,FALSE)</f>
        <v>1886</v>
      </c>
      <c r="H634" t="s" s="406">
        <f>VLOOKUP($C634,'Übersicht'!$B$4:$W$122,8,FALSE)</f>
        <v>1887</v>
      </c>
      <c r="I634" t="s" s="406">
        <v>692</v>
      </c>
      <c r="J634" s="182"/>
      <c r="K634" t="s" s="411">
        <v>52</v>
      </c>
      <c r="L634" t="s" s="406">
        <v>71</v>
      </c>
      <c r="M634" t="s" s="411">
        <v>683</v>
      </c>
      <c r="N634" s="409"/>
      <c r="O634" s="409">
        <v>45352</v>
      </c>
      <c r="P634" s="409"/>
      <c r="Q634" s="409"/>
      <c r="R634" s="409"/>
      <c r="S634" s="409"/>
      <c r="T634" s="415"/>
      <c r="U634" s="405"/>
    </row>
    <row r="635" ht="15.95" customHeight="1">
      <c r="A635" s="413">
        <v>2024</v>
      </c>
      <c r="B635" t="s" s="414">
        <v>1656</v>
      </c>
      <c r="C635" s="407">
        <v>10023</v>
      </c>
      <c r="D635" s="389">
        <f>VLOOKUP($C635,'Übersicht'!$B$4:$W$122,2,FALSE)</f>
        <v>14459</v>
      </c>
      <c r="E635" s="389">
        <f>VLOOKUP($C635,'Übersicht'!$B$4:$W$122,3,FALSE)</f>
        <v>82515</v>
      </c>
      <c r="F635" t="s" s="406">
        <f>VLOOKUP($C635,'Übersicht'!$B$4:$W$122,4,FALSE)</f>
        <v>1877</v>
      </c>
      <c r="G635" t="s" s="406">
        <f>VLOOKUP($C635,'Übersicht'!$B$4:$W$122,5,FALSE)</f>
        <v>1878</v>
      </c>
      <c r="H635" s="389">
        <f>VLOOKUP($C635,'Übersicht'!$B$4:$W$122,8,FALSE)</f>
        <v>1</v>
      </c>
      <c r="I635" t="s" s="406">
        <v>50</v>
      </c>
      <c r="J635" s="182"/>
      <c r="K635" t="s" s="411">
        <v>52</v>
      </c>
      <c r="L635" t="s" s="406">
        <v>71</v>
      </c>
      <c r="M635" t="s" s="411">
        <v>199</v>
      </c>
      <c r="N635" s="409"/>
      <c r="O635" s="409">
        <v>45352</v>
      </c>
      <c r="P635" s="409"/>
      <c r="Q635" s="409"/>
      <c r="R635" s="409"/>
      <c r="S635" s="409"/>
      <c r="T635" s="415"/>
      <c r="U635" s="405"/>
    </row>
    <row r="636" ht="15.95" customHeight="1">
      <c r="A636" s="413">
        <v>2024</v>
      </c>
      <c r="B636" t="s" s="414">
        <v>1656</v>
      </c>
      <c r="C636" s="407">
        <v>10009</v>
      </c>
      <c r="D636" s="389">
        <f>VLOOKUP($C636,'Übersicht'!$B$4:$W$122,2,FALSE)</f>
        <v>14231</v>
      </c>
      <c r="E636" s="389">
        <f>VLOOKUP($C636,'Übersicht'!$B$4:$W$122,3,FALSE)</f>
        <v>81476</v>
      </c>
      <c r="F636" t="s" s="406">
        <f>VLOOKUP($C636,'Übersicht'!$B$4:$W$122,4,FALSE)</f>
        <v>1862</v>
      </c>
      <c r="G636" t="s" s="406">
        <f>VLOOKUP($C636,'Übersicht'!$B$4:$W$122,5,FALSE)</f>
        <v>1888</v>
      </c>
      <c r="H636" s="389">
        <f>VLOOKUP($C636,'Übersicht'!$B$4:$W$122,8,FALSE)</f>
        <v>1</v>
      </c>
      <c r="I636" t="s" s="406">
        <v>50</v>
      </c>
      <c r="J636" s="182"/>
      <c r="K636" t="s" s="411">
        <v>52</v>
      </c>
      <c r="L636" t="s" s="406">
        <v>1889</v>
      </c>
      <c r="M636" t="s" s="411">
        <v>1890</v>
      </c>
      <c r="N636" s="409"/>
      <c r="O636" s="409"/>
      <c r="P636" s="409"/>
      <c r="Q636" s="409">
        <v>45383</v>
      </c>
      <c r="R636" s="409"/>
      <c r="S636" s="409"/>
      <c r="T636" s="415"/>
      <c r="U636" s="405"/>
    </row>
    <row r="637" ht="15.95" customHeight="1">
      <c r="A637" s="413">
        <v>2024</v>
      </c>
      <c r="B637" t="s" s="414">
        <v>1656</v>
      </c>
      <c r="C637" s="407">
        <v>10012</v>
      </c>
      <c r="D637" s="389">
        <f>VLOOKUP($C637,'Übersicht'!$B$4:$W$122,2,FALSE)</f>
        <v>14289</v>
      </c>
      <c r="E637" s="389">
        <f>VLOOKUP($C637,'Übersicht'!$B$4:$W$122,3,FALSE)</f>
        <v>86152</v>
      </c>
      <c r="F637" t="s" s="406">
        <f>VLOOKUP($C637,'Übersicht'!$B$4:$W$122,4,FALSE)</f>
        <v>1891</v>
      </c>
      <c r="G637" t="s" s="406">
        <f>VLOOKUP($C637,'Übersicht'!$B$4:$W$122,5,FALSE)</f>
        <v>1892</v>
      </c>
      <c r="H637" s="389">
        <f>VLOOKUP($C637,'Übersicht'!$B$4:$W$122,8,FALSE)</f>
        <v>1</v>
      </c>
      <c r="I637" t="s" s="406">
        <v>50</v>
      </c>
      <c r="J637" s="182"/>
      <c r="K637" t="s" s="411">
        <v>52</v>
      </c>
      <c r="L637" t="s" s="406">
        <v>1893</v>
      </c>
      <c r="M637" t="s" s="411">
        <v>141</v>
      </c>
      <c r="N637" s="409"/>
      <c r="O637" s="409"/>
      <c r="P637" s="409"/>
      <c r="Q637" s="409">
        <v>45383</v>
      </c>
      <c r="R637" s="409"/>
      <c r="S637" s="409"/>
      <c r="T637" s="415"/>
      <c r="U637" s="405"/>
    </row>
    <row r="638" ht="15.95" customHeight="1">
      <c r="A638" s="413">
        <v>2024</v>
      </c>
      <c r="B638" t="s" s="414">
        <v>1656</v>
      </c>
      <c r="C638" s="407">
        <v>10029</v>
      </c>
      <c r="D638" s="389">
        <f>VLOOKUP($C638,'Übersicht'!$B$4:$W$122,2,FALSE)</f>
        <v>15509</v>
      </c>
      <c r="E638" s="389">
        <f>VLOOKUP($C638,'Übersicht'!$B$4:$W$122,3,FALSE)</f>
        <v>81479</v>
      </c>
      <c r="F638" t="s" s="406">
        <f>VLOOKUP($C638,'Übersicht'!$B$4:$W$122,4,FALSE)</f>
        <v>1862</v>
      </c>
      <c r="G638" t="s" s="406">
        <f>VLOOKUP($C638,'Übersicht'!$B$4:$W$122,5,FALSE)</f>
        <v>1894</v>
      </c>
      <c r="H638" s="389">
        <f>VLOOKUP($C638,'Übersicht'!$B$4:$W$122,8,FALSE)</f>
        <v>1</v>
      </c>
      <c r="I638" t="s" s="406">
        <v>50</v>
      </c>
      <c r="J638" s="182"/>
      <c r="K638" t="s" s="411">
        <v>52</v>
      </c>
      <c r="L638" t="s" s="406">
        <v>232</v>
      </c>
      <c r="M638" t="s" s="411">
        <v>233</v>
      </c>
      <c r="N638" s="409"/>
      <c r="O638" s="409"/>
      <c r="P638" s="409"/>
      <c r="Q638" s="409">
        <v>45383</v>
      </c>
      <c r="R638" s="409"/>
      <c r="S638" s="409"/>
      <c r="T638" s="415"/>
      <c r="U638" s="405"/>
    </row>
    <row r="639" ht="15.95" customHeight="1">
      <c r="A639" s="413">
        <v>2024</v>
      </c>
      <c r="B639" t="s" s="414">
        <v>1656</v>
      </c>
      <c r="C639" s="407">
        <v>10014</v>
      </c>
      <c r="D639" s="389">
        <f>VLOOKUP($C639,'Übersicht'!$B$4:$W$122,2,FALSE)</f>
        <v>14310</v>
      </c>
      <c r="E639" s="389">
        <f>VLOOKUP($C639,'Übersicht'!$B$4:$W$122,3,FALSE)</f>
        <v>81539</v>
      </c>
      <c r="F639" t="s" s="406">
        <f>VLOOKUP($C639,'Übersicht'!$B$4:$W$122,4,FALSE)</f>
        <v>1862</v>
      </c>
      <c r="G639" t="s" s="406">
        <f>VLOOKUP($C639,'Übersicht'!$B$4:$W$122,5,FALSE)</f>
        <v>1895</v>
      </c>
      <c r="H639" s="389">
        <f>VLOOKUP($C639,'Übersicht'!$B$4:$W$122,8,FALSE)</f>
        <v>1</v>
      </c>
      <c r="I639" t="s" s="406">
        <v>50</v>
      </c>
      <c r="J639" s="182"/>
      <c r="K639" t="s" s="411">
        <v>52</v>
      </c>
      <c r="L639" t="s" s="406">
        <v>156</v>
      </c>
      <c r="M639" t="s" s="411">
        <v>157</v>
      </c>
      <c r="N639" s="409"/>
      <c r="O639" s="409"/>
      <c r="P639" s="409"/>
      <c r="Q639" s="409">
        <v>45413</v>
      </c>
      <c r="R639" s="409"/>
      <c r="S639" s="409"/>
      <c r="T639" s="415"/>
      <c r="U639" s="405"/>
    </row>
    <row r="640" ht="15.95" customHeight="1">
      <c r="A640" s="413">
        <v>2024</v>
      </c>
      <c r="B640" t="s" s="414">
        <v>1656</v>
      </c>
      <c r="C640" s="407">
        <v>10134</v>
      </c>
      <c r="D640" s="389">
        <f>VLOOKUP($C640,'Übersicht'!$B$4:$W$122,2,FALSE)</f>
        <v>15903</v>
      </c>
      <c r="E640" s="389">
        <f>VLOOKUP($C640,'Übersicht'!$B$4:$W$122,3,FALSE)</f>
        <v>80636</v>
      </c>
      <c r="F640" t="s" s="406">
        <f>VLOOKUP($C640,'Übersicht'!$B$4:$W$122,4,FALSE)</f>
        <v>1862</v>
      </c>
      <c r="G640" t="s" s="406">
        <f>VLOOKUP($C640,'Übersicht'!$B$4:$W$122,5,FALSE)</f>
        <v>1896</v>
      </c>
      <c r="H640" s="389">
        <f>VLOOKUP($C640,'Übersicht'!$B$4:$W$122,8,FALSE)</f>
        <v>1</v>
      </c>
      <c r="I640" t="s" s="406">
        <v>50</v>
      </c>
      <c r="J640" s="182"/>
      <c r="K640" t="s" s="411">
        <v>52</v>
      </c>
      <c r="L640" t="s" s="406">
        <v>559</v>
      </c>
      <c r="M640" t="s" s="411">
        <v>560</v>
      </c>
      <c r="N640" s="409"/>
      <c r="O640" s="409"/>
      <c r="P640" s="409"/>
      <c r="Q640" s="409">
        <v>45413</v>
      </c>
      <c r="R640" s="409"/>
      <c r="S640" s="409"/>
      <c r="T640" s="415"/>
      <c r="U640" s="405"/>
    </row>
    <row r="641" ht="15.95" customHeight="1">
      <c r="A641" s="413">
        <v>2024</v>
      </c>
      <c r="B641" t="s" s="414">
        <v>1656</v>
      </c>
      <c r="C641" s="407">
        <v>10050</v>
      </c>
      <c r="D641" s="389">
        <f>VLOOKUP($C641,'Übersicht'!$B$4:$W$122,2,FALSE)</f>
        <v>14184</v>
      </c>
      <c r="E641" s="389">
        <f>VLOOKUP($C641,'Übersicht'!$B$4:$W$122,3,FALSE)</f>
        <v>85435</v>
      </c>
      <c r="F641" t="s" s="406">
        <f>VLOOKUP($C641,'Übersicht'!$B$4:$W$122,4,FALSE)</f>
        <v>1897</v>
      </c>
      <c r="G641" t="s" s="406">
        <f>VLOOKUP($C641,'Übersicht'!$B$4:$W$122,5,FALSE)</f>
        <v>1898</v>
      </c>
      <c r="H641" s="389">
        <f>VLOOKUP($C641,'Übersicht'!$B$4:$W$122,8,FALSE)</f>
        <v>3</v>
      </c>
      <c r="I641" t="s" s="406">
        <v>166</v>
      </c>
      <c r="J641" s="182"/>
      <c r="K641" t="s" s="411">
        <v>52</v>
      </c>
      <c r="L641" t="s" s="406">
        <v>322</v>
      </c>
      <c r="M641" t="s" s="411">
        <v>323</v>
      </c>
      <c r="N641" s="409"/>
      <c r="O641" s="409"/>
      <c r="P641" s="409"/>
      <c r="Q641" s="409">
        <v>45444</v>
      </c>
      <c r="R641" s="409"/>
      <c r="S641" s="409"/>
      <c r="T641" s="415"/>
      <c r="U641" s="405"/>
    </row>
    <row r="642" ht="15.95" customHeight="1">
      <c r="A642" s="413">
        <v>2024</v>
      </c>
      <c r="B642" t="s" s="414">
        <v>1656</v>
      </c>
      <c r="C642" s="407">
        <v>10160</v>
      </c>
      <c r="D642" s="389">
        <f>VLOOKUP($C642,'Übersicht'!$B$4:$W$122,2,FALSE)</f>
        <v>10160</v>
      </c>
      <c r="E642" s="389">
        <f>VLOOKUP($C642,'Übersicht'!$B$4:$W$122,3,FALSE)</f>
        <v>80799</v>
      </c>
      <c r="F642" t="s" s="406">
        <f>VLOOKUP($C642,'Übersicht'!$B$4:$W$122,4,FALSE)</f>
        <v>1862</v>
      </c>
      <c r="G642" t="s" s="406">
        <f>VLOOKUP($C642,'Übersicht'!$B$4:$W$122,5,FALSE)</f>
        <v>1899</v>
      </c>
      <c r="H642" s="389">
        <f>VLOOKUP($C642,'Übersicht'!$B$4:$W$122,8,FALSE)</f>
        <v>1</v>
      </c>
      <c r="I642" t="s" s="406">
        <v>50</v>
      </c>
      <c r="J642" s="182"/>
      <c r="K642" t="s" s="411">
        <v>52</v>
      </c>
      <c r="L642" t="s" s="406">
        <v>584</v>
      </c>
      <c r="M642" t="s" s="411">
        <v>647</v>
      </c>
      <c r="N642" s="409"/>
      <c r="O642" s="409"/>
      <c r="P642" s="409"/>
      <c r="Q642" s="409">
        <v>45444</v>
      </c>
      <c r="R642" s="409"/>
      <c r="S642" s="409"/>
      <c r="T642" s="415"/>
      <c r="U642" s="405"/>
    </row>
    <row r="643" ht="15.95" customHeight="1">
      <c r="A643" s="413">
        <v>2024</v>
      </c>
      <c r="B643" t="s" s="414">
        <v>1656</v>
      </c>
      <c r="C643" s="407">
        <v>10099</v>
      </c>
      <c r="D643" s="389">
        <f>VLOOKUP($C643,'Übersicht'!$B$4:$W$122,2,FALSE)</f>
        <v>16994</v>
      </c>
      <c r="E643" s="389">
        <f>VLOOKUP($C643,'Übersicht'!$B$4:$W$122,3,FALSE)</f>
        <v>85375</v>
      </c>
      <c r="F643" t="s" s="406">
        <f>VLOOKUP($C643,'Übersicht'!$B$4:$W$122,4,FALSE)</f>
        <v>1883</v>
      </c>
      <c r="G643" t="s" s="406">
        <f>VLOOKUP($C643,'Übersicht'!$B$4:$W$122,5,FALSE)</f>
        <v>1884</v>
      </c>
      <c r="H643" s="389">
        <f>VLOOKUP($C643,'Übersicht'!$B$4:$W$122,8,FALSE)</f>
        <v>1</v>
      </c>
      <c r="I643" t="s" s="406">
        <v>166</v>
      </c>
      <c r="J643" s="182"/>
      <c r="K643" t="s" s="411">
        <v>52</v>
      </c>
      <c r="L643" t="s" s="406">
        <v>403</v>
      </c>
      <c r="M643" t="s" s="411">
        <v>510</v>
      </c>
      <c r="N643" s="409"/>
      <c r="O643" s="409"/>
      <c r="P643" s="409"/>
      <c r="Q643" s="409">
        <v>45459</v>
      </c>
      <c r="R643" s="409"/>
      <c r="S643" s="409"/>
      <c r="T643" s="415"/>
      <c r="U643" s="405"/>
    </row>
    <row r="644" ht="15.95" customHeight="1">
      <c r="A644" s="413">
        <v>2024</v>
      </c>
      <c r="B644" t="s" s="414">
        <v>1656</v>
      </c>
      <c r="C644" s="407">
        <v>10169</v>
      </c>
      <c r="D644" s="389">
        <f>VLOOKUP($C644,'Übersicht'!$B$4:$W$122,2,FALSE)</f>
        <v>16977</v>
      </c>
      <c r="E644" s="389">
        <f>VLOOKUP($C644,'Übersicht'!$B$4:$W$122,3,FALSE)</f>
        <v>94424</v>
      </c>
      <c r="F644" t="s" s="406">
        <f>VLOOKUP($C644,'Übersicht'!$B$4:$W$122,4,FALSE)</f>
        <v>1900</v>
      </c>
      <c r="G644" t="s" s="406">
        <f>VLOOKUP($C644,'Übersicht'!$B$4:$W$122,5,FALSE)</f>
        <v>1901</v>
      </c>
      <c r="H644" s="389">
        <f>VLOOKUP($C644,'Übersicht'!$B$4:$W$122,8,FALSE)</f>
        <v>5</v>
      </c>
      <c r="I644" t="s" s="406">
        <v>669</v>
      </c>
      <c r="J644" s="182"/>
      <c r="K644" t="s" s="411">
        <v>52</v>
      </c>
      <c r="L644" t="s" s="406">
        <v>71</v>
      </c>
      <c r="M644" t="s" s="411">
        <v>683</v>
      </c>
      <c r="N644" s="409"/>
      <c r="O644" s="409">
        <v>45474</v>
      </c>
      <c r="P644" s="409"/>
      <c r="Q644" s="409"/>
      <c r="R644" s="409"/>
      <c r="S644" s="409"/>
      <c r="T644" s="415"/>
      <c r="U644" s="405"/>
    </row>
    <row r="645" ht="15.95" customHeight="1">
      <c r="A645" s="413">
        <v>2024</v>
      </c>
      <c r="B645" t="s" s="414">
        <v>1656</v>
      </c>
      <c r="C645" s="407">
        <v>10068</v>
      </c>
      <c r="D645" s="389">
        <f>VLOOKUP($C645,'Übersicht'!$B$4:$W$122,2,FALSE)</f>
        <v>14195</v>
      </c>
      <c r="E645" s="389">
        <f>VLOOKUP($C645,'Übersicht'!$B$4:$W$122,3,FALSE)</f>
        <v>80636</v>
      </c>
      <c r="F645" t="s" s="406">
        <f>VLOOKUP($C645,'Übersicht'!$B$4:$W$122,4,FALSE)</f>
        <v>1862</v>
      </c>
      <c r="G645" t="s" s="406">
        <f>VLOOKUP($C645,'Übersicht'!$B$4:$W$122,5,FALSE)</f>
        <v>1902</v>
      </c>
      <c r="H645" s="389">
        <f>VLOOKUP($C645,'Übersicht'!$B$4:$W$122,8,FALSE)</f>
        <v>1</v>
      </c>
      <c r="I645" t="s" s="406">
        <v>166</v>
      </c>
      <c r="J645" s="182"/>
      <c r="K645" t="s" s="411">
        <v>52</v>
      </c>
      <c r="L645" t="s" s="406">
        <v>390</v>
      </c>
      <c r="M645" t="s" s="411">
        <v>391</v>
      </c>
      <c r="N645" s="409"/>
      <c r="O645" s="409">
        <v>45474</v>
      </c>
      <c r="P645" s="409"/>
      <c r="Q645" s="409"/>
      <c r="R645" s="409"/>
      <c r="S645" s="409"/>
      <c r="T645" s="415"/>
      <c r="U645" s="405"/>
    </row>
    <row r="646" ht="15.95" customHeight="1">
      <c r="A646" s="413">
        <v>2024</v>
      </c>
      <c r="B646" t="s" s="414">
        <v>1656</v>
      </c>
      <c r="C646" s="407">
        <v>10129</v>
      </c>
      <c r="D646" s="389">
        <f>VLOOKUP($C646,'Übersicht'!$B$4:$W$122,2,FALSE)</f>
        <v>10129</v>
      </c>
      <c r="E646" s="389">
        <f>VLOOKUP($C646,'Übersicht'!$B$4:$W$122,3,FALSE)</f>
        <v>80992</v>
      </c>
      <c r="F646" t="s" s="406">
        <f>VLOOKUP($C646,'Übersicht'!$B$4:$W$122,4,FALSE)</f>
        <v>1862</v>
      </c>
      <c r="G646" t="s" s="406">
        <f>VLOOKUP($C646,'Übersicht'!$B$4:$W$122,5,FALSE)</f>
        <v>1903</v>
      </c>
      <c r="H646" s="389">
        <f>VLOOKUP($C646,'Übersicht'!$B$4:$W$122,8,FALSE)</f>
        <v>1</v>
      </c>
      <c r="I646" t="s" s="406">
        <v>166</v>
      </c>
      <c r="J646" s="182"/>
      <c r="K646" t="s" s="411">
        <v>52</v>
      </c>
      <c r="L646" t="s" s="406">
        <v>390</v>
      </c>
      <c r="M646" t="s" s="411">
        <v>391</v>
      </c>
      <c r="N646" s="409"/>
      <c r="O646" s="409">
        <v>45474</v>
      </c>
      <c r="P646" s="409"/>
      <c r="Q646" s="409"/>
      <c r="R646" s="409"/>
      <c r="S646" s="409"/>
      <c r="T646" s="415"/>
      <c r="U646" s="405"/>
    </row>
    <row r="647" ht="15.95" customHeight="1">
      <c r="A647" s="413">
        <v>2024</v>
      </c>
      <c r="B647" t="s" s="414">
        <v>1656</v>
      </c>
      <c r="C647" s="407">
        <v>10044</v>
      </c>
      <c r="D647" s="389">
        <f>VLOOKUP($C647,'Übersicht'!$B$4:$W$122,2,FALSE)</f>
        <v>18815</v>
      </c>
      <c r="E647" s="389">
        <f>VLOOKUP($C647,'Übersicht'!$B$4:$W$122,3,FALSE)</f>
        <v>81241</v>
      </c>
      <c r="F647" t="s" s="406">
        <f>VLOOKUP($C647,'Übersicht'!$B$4:$W$122,4,FALSE)</f>
        <v>1862</v>
      </c>
      <c r="G647" t="s" s="406">
        <f>VLOOKUP($C647,'Übersicht'!$B$4:$W$122,5,FALSE)</f>
        <v>1904</v>
      </c>
      <c r="H647" s="389">
        <f>VLOOKUP($C647,'Übersicht'!$B$4:$W$122,8,FALSE)</f>
        <v>1</v>
      </c>
      <c r="I647" t="s" s="406">
        <v>50</v>
      </c>
      <c r="J647" s="182"/>
      <c r="K647" t="s" s="411">
        <v>52</v>
      </c>
      <c r="L647" t="s" s="406">
        <v>210</v>
      </c>
      <c r="M647" t="s" s="411">
        <v>243</v>
      </c>
      <c r="N647" s="409"/>
      <c r="O647" s="409"/>
      <c r="P647" s="409"/>
      <c r="Q647" s="409">
        <v>45505</v>
      </c>
      <c r="R647" s="409"/>
      <c r="S647" s="409"/>
      <c r="T647" s="415"/>
      <c r="U647" s="405"/>
    </row>
    <row r="648" ht="15.95" customHeight="1">
      <c r="A648" s="413">
        <v>2024</v>
      </c>
      <c r="B648" t="s" s="414">
        <v>1656</v>
      </c>
      <c r="C648" s="407">
        <v>10203</v>
      </c>
      <c r="D648" s="389">
        <f>VLOOKUP($C648,'Übersicht'!$B$4:$W$122,2,FALSE)</f>
        <v>10203</v>
      </c>
      <c r="E648" s="389">
        <f>VLOOKUP($C648,'Übersicht'!$B$4:$W$122,3,FALSE)</f>
        <v>80336</v>
      </c>
      <c r="F648" t="s" s="406">
        <f>VLOOKUP($C648,'Übersicht'!$B$4:$W$122,4,FALSE)</f>
        <v>1862</v>
      </c>
      <c r="G648" t="s" s="406">
        <f>VLOOKUP($C648,'Übersicht'!$B$4:$W$122,5,FALSE)</f>
        <v>1905</v>
      </c>
      <c r="H648" s="389">
        <f>VLOOKUP($C648,'Übersicht'!$B$4:$W$122,8,FALSE)</f>
        <v>6</v>
      </c>
      <c r="I648" t="s" s="406">
        <v>600</v>
      </c>
      <c r="J648" s="182"/>
      <c r="K648" t="s" s="411">
        <v>52</v>
      </c>
      <c r="L648" t="s" s="406">
        <v>828</v>
      </c>
      <c r="M648" t="s" s="411">
        <v>708</v>
      </c>
      <c r="N648" s="409"/>
      <c r="O648" s="409"/>
      <c r="P648" s="409"/>
      <c r="Q648" s="409">
        <v>45505</v>
      </c>
      <c r="R648" s="409"/>
      <c r="S648" s="409"/>
      <c r="T648" s="415"/>
      <c r="U648" s="405"/>
    </row>
    <row r="649" ht="15.95" customHeight="1">
      <c r="A649" s="413">
        <v>2024</v>
      </c>
      <c r="B649" t="s" s="414">
        <v>1656</v>
      </c>
      <c r="C649" s="407">
        <v>10133</v>
      </c>
      <c r="D649" s="389">
        <f>VLOOKUP($C649,'Übersicht'!$B$4:$W$122,2,FALSE)</f>
        <v>15909</v>
      </c>
      <c r="E649" s="389">
        <f>VLOOKUP($C649,'Übersicht'!$B$4:$W$122,3,FALSE)</f>
        <v>80339</v>
      </c>
      <c r="F649" t="s" s="406">
        <f>VLOOKUP($C649,'Übersicht'!$B$4:$W$122,4,FALSE)</f>
        <v>1862</v>
      </c>
      <c r="G649" t="s" s="406">
        <f>VLOOKUP($C649,'Übersicht'!$B$4:$W$122,5,FALSE)</f>
        <v>1863</v>
      </c>
      <c r="H649" s="389">
        <f>VLOOKUP($C649,'Übersicht'!$B$4:$W$122,8,FALSE)</f>
        <v>1</v>
      </c>
      <c r="I649" t="s" s="406">
        <v>50</v>
      </c>
      <c r="J649" s="182"/>
      <c r="K649" t="s" s="411">
        <v>52</v>
      </c>
      <c r="L649" t="s" s="406">
        <v>553</v>
      </c>
      <c r="M649" t="s" s="411">
        <v>1882</v>
      </c>
      <c r="N649" s="409"/>
      <c r="O649" s="409"/>
      <c r="P649" s="409"/>
      <c r="Q649" s="409">
        <v>45536</v>
      </c>
      <c r="R649" s="409"/>
      <c r="S649" s="409"/>
      <c r="T649" s="415"/>
      <c r="U649" s="405"/>
    </row>
    <row r="650" ht="15.95" customHeight="1">
      <c r="A650" s="413">
        <v>2024</v>
      </c>
      <c r="B650" t="s" s="414">
        <v>1656</v>
      </c>
      <c r="C650" s="407">
        <v>10012</v>
      </c>
      <c r="D650" s="389">
        <f>VLOOKUP($C650,'Übersicht'!$B$4:$W$122,2,FALSE)</f>
        <v>14289</v>
      </c>
      <c r="E650" s="389">
        <f>VLOOKUP($C650,'Übersicht'!$B$4:$W$122,3,FALSE)</f>
        <v>86152</v>
      </c>
      <c r="F650" t="s" s="406">
        <f>VLOOKUP($C650,'Übersicht'!$B$4:$W$122,4,FALSE)</f>
        <v>1891</v>
      </c>
      <c r="G650" t="s" s="406">
        <f>VLOOKUP($C650,'Übersicht'!$B$4:$W$122,5,FALSE)</f>
        <v>1892</v>
      </c>
      <c r="H650" s="389">
        <f>VLOOKUP($C650,'Übersicht'!$B$4:$W$122,8,FALSE)</f>
        <v>1</v>
      </c>
      <c r="I650" t="s" s="406">
        <v>50</v>
      </c>
      <c r="J650" s="182"/>
      <c r="K650" t="s" s="411">
        <v>52</v>
      </c>
      <c r="L650" t="s" s="406">
        <v>141</v>
      </c>
      <c r="M650" t="s" s="411">
        <v>1906</v>
      </c>
      <c r="N650" s="409"/>
      <c r="O650" s="409"/>
      <c r="P650" s="409"/>
      <c r="Q650" s="409">
        <v>45536</v>
      </c>
      <c r="R650" s="409"/>
      <c r="S650" s="409"/>
      <c r="T650" s="415"/>
      <c r="U650" s="405"/>
    </row>
    <row r="651" ht="15.95" customHeight="1">
      <c r="A651" s="413">
        <v>2024</v>
      </c>
      <c r="B651" t="s" s="414">
        <v>1656</v>
      </c>
      <c r="C651" s="407">
        <v>10188</v>
      </c>
      <c r="D651" s="389">
        <f>VLOOKUP($C651,'Übersicht'!$B$4:$W$122,2,FALSE)</f>
        <v>10188</v>
      </c>
      <c r="E651" s="389">
        <f>VLOOKUP($C651,'Übersicht'!$B$4:$W$122,3,FALSE)</f>
        <v>81737</v>
      </c>
      <c r="F651" t="s" s="406">
        <f>VLOOKUP($C651,'Übersicht'!$B$4:$W$122,4,FALSE)</f>
        <v>1907</v>
      </c>
      <c r="G651" t="s" s="406">
        <f>VLOOKUP($C651,'Übersicht'!$B$4:$W$122,5,FALSE)</f>
        <v>1908</v>
      </c>
      <c r="H651" s="389">
        <f>VLOOKUP($C651,'Übersicht'!$B$4:$W$122,8,FALSE)</f>
        <v>1</v>
      </c>
      <c r="I651" t="s" s="406">
        <v>50</v>
      </c>
      <c r="J651" s="182"/>
      <c r="K651" t="s" s="411">
        <v>52</v>
      </c>
      <c r="L651" t="s" s="406">
        <v>803</v>
      </c>
      <c r="M651" t="s" s="411">
        <v>1909</v>
      </c>
      <c r="N651" s="409"/>
      <c r="O651" s="409"/>
      <c r="P651" s="409"/>
      <c r="Q651" s="409">
        <v>45544</v>
      </c>
      <c r="R651" s="409"/>
      <c r="S651" s="409"/>
      <c r="T651" s="415"/>
      <c r="U651" s="405"/>
    </row>
    <row r="652" ht="15.95" customHeight="1">
      <c r="A652" s="413">
        <v>2024</v>
      </c>
      <c r="B652" t="s" s="414">
        <v>1656</v>
      </c>
      <c r="C652" s="407">
        <v>10198</v>
      </c>
      <c r="D652" s="389">
        <f>VLOOKUP($C652,'Übersicht'!$B$4:$W$122,2,FALSE)</f>
        <v>10198</v>
      </c>
      <c r="E652" s="389">
        <f>VLOOKUP($C652,'Übersicht'!$B$4:$W$122,3,FALSE)</f>
        <v>81737</v>
      </c>
      <c r="F652" t="s" s="406">
        <f>VLOOKUP($C652,'Übersicht'!$B$4:$W$122,4,FALSE)</f>
        <v>1907</v>
      </c>
      <c r="G652" t="s" s="406">
        <f>VLOOKUP($C652,'Übersicht'!$B$4:$W$122,5,FALSE)</f>
        <v>1910</v>
      </c>
      <c r="H652" s="389">
        <f>VLOOKUP($C652,'Übersicht'!$B$4:$W$122,8,FALSE)</f>
        <v>1</v>
      </c>
      <c r="I652" t="s" s="406">
        <v>50</v>
      </c>
      <c r="J652" s="182"/>
      <c r="K652" t="s" s="411">
        <v>52</v>
      </c>
      <c r="L652" t="s" s="406">
        <v>803</v>
      </c>
      <c r="M652" t="s" s="411">
        <v>1909</v>
      </c>
      <c r="N652" s="409"/>
      <c r="O652" s="409"/>
      <c r="P652" s="409"/>
      <c r="Q652" s="409">
        <v>45544</v>
      </c>
      <c r="R652" s="409"/>
      <c r="S652" s="409"/>
      <c r="T652" s="415"/>
      <c r="U652" s="405"/>
    </row>
    <row r="653" ht="15.95" customHeight="1">
      <c r="A653" s="413">
        <v>2024</v>
      </c>
      <c r="B653" t="s" s="414">
        <v>1656</v>
      </c>
      <c r="C653" s="407">
        <v>10009</v>
      </c>
      <c r="D653" s="389">
        <f>VLOOKUP($C653,'Übersicht'!$B$4:$W$122,2,FALSE)</f>
        <v>14231</v>
      </c>
      <c r="E653" s="389">
        <f>VLOOKUP($C653,'Übersicht'!$B$4:$W$122,3,FALSE)</f>
        <v>81476</v>
      </c>
      <c r="F653" t="s" s="406">
        <f>VLOOKUP($C653,'Übersicht'!$B$4:$W$122,4,FALSE)</f>
        <v>1862</v>
      </c>
      <c r="G653" t="s" s="406">
        <f>VLOOKUP($C653,'Übersicht'!$B$4:$W$122,5,FALSE)</f>
        <v>1888</v>
      </c>
      <c r="H653" s="389">
        <f>VLOOKUP($C653,'Übersicht'!$B$4:$W$122,8,FALSE)</f>
        <v>1</v>
      </c>
      <c r="I653" t="s" s="406">
        <v>50</v>
      </c>
      <c r="J653" s="182"/>
      <c r="K653" t="s" s="411">
        <v>52</v>
      </c>
      <c r="L653" t="s" s="406">
        <v>1890</v>
      </c>
      <c r="M653" t="s" s="411">
        <v>111</v>
      </c>
      <c r="N653" s="409"/>
      <c r="O653" s="409"/>
      <c r="P653" s="409"/>
      <c r="Q653" s="409">
        <v>45544</v>
      </c>
      <c r="R653" s="409"/>
      <c r="S653" s="409"/>
      <c r="T653" s="415"/>
      <c r="U653" s="405"/>
    </row>
    <row r="654" ht="15.95" customHeight="1">
      <c r="A654" s="413">
        <v>2024</v>
      </c>
      <c r="B654" t="s" s="414">
        <v>1656</v>
      </c>
      <c r="C654" s="407">
        <v>10205</v>
      </c>
      <c r="D654" s="389">
        <f>VLOOKUP($C654,'Übersicht'!$B$4:$W$122,2,FALSE)</f>
        <v>10205</v>
      </c>
      <c r="E654" s="389">
        <f>VLOOKUP($C654,'Übersicht'!$B$4:$W$122,3,FALSE)</f>
        <v>93413</v>
      </c>
      <c r="F654" t="s" s="406">
        <f>VLOOKUP($C654,'Übersicht'!$B$4:$W$122,4,FALSE)</f>
        <v>1911</v>
      </c>
      <c r="G654" t="s" s="406">
        <f>VLOOKUP($C654,'Übersicht'!$B$4:$W$122,5,FALSE)</f>
        <v>1912</v>
      </c>
      <c r="H654" s="389">
        <f>VLOOKUP($C654,'Übersicht'!$B$4:$W$122,8,FALSE)</f>
        <v>5</v>
      </c>
      <c r="I654" t="s" s="406">
        <v>669</v>
      </c>
      <c r="J654" s="182"/>
      <c r="K654" t="s" s="411">
        <v>52</v>
      </c>
      <c r="L654" t="s" s="406">
        <v>71</v>
      </c>
      <c r="M654" t="s" s="411">
        <v>683</v>
      </c>
      <c r="N654" s="409"/>
      <c r="O654" s="409">
        <v>45566</v>
      </c>
      <c r="P654" s="409"/>
      <c r="Q654" s="409"/>
      <c r="R654" s="409"/>
      <c r="S654" s="409"/>
      <c r="T654" t="s" s="411">
        <v>1913</v>
      </c>
      <c r="U654" s="405"/>
    </row>
    <row r="655" ht="15.95" customHeight="1">
      <c r="A655" s="413">
        <v>2024</v>
      </c>
      <c r="B655" t="s" s="414">
        <v>1656</v>
      </c>
      <c r="C655" s="407">
        <v>10209</v>
      </c>
      <c r="D655" s="389">
        <f>VLOOKUP($C655,'Übersicht'!$B$4:$W$122,2,FALSE)</f>
        <v>10209</v>
      </c>
      <c r="E655" s="389">
        <f>VLOOKUP($C655,'Übersicht'!$B$4:$W$122,3,FALSE)</f>
        <v>80807</v>
      </c>
      <c r="F655" t="s" s="406">
        <f>VLOOKUP($C655,'Übersicht'!$B$4:$W$122,4,FALSE)</f>
        <v>1862</v>
      </c>
      <c r="G655" t="s" s="406">
        <f>VLOOKUP($C655,'Übersicht'!$B$4:$W$122,5,FALSE)</f>
        <v>857</v>
      </c>
      <c r="H655" s="389">
        <f>VLOOKUP($C655,'Übersicht'!$B$4:$W$122,8,FALSE)</f>
        <v>1</v>
      </c>
      <c r="I655" t="s" s="406">
        <v>166</v>
      </c>
      <c r="J655" s="182"/>
      <c r="K655" t="s" s="411">
        <v>52</v>
      </c>
      <c r="L655" t="s" s="406">
        <v>859</v>
      </c>
      <c r="M655" t="s" s="411">
        <v>860</v>
      </c>
      <c r="N655" s="409"/>
      <c r="O655" s="409"/>
      <c r="P655" s="409"/>
      <c r="Q655" s="409">
        <v>45566</v>
      </c>
      <c r="R655" s="409"/>
      <c r="S655" s="409"/>
      <c r="T655" s="415"/>
      <c r="U655" s="405"/>
    </row>
    <row r="656" ht="15.95" customHeight="1">
      <c r="A656" s="413">
        <v>2024</v>
      </c>
      <c r="B656" t="s" s="414">
        <v>1656</v>
      </c>
      <c r="C656" s="407">
        <v>10075</v>
      </c>
      <c r="D656" s="407">
        <f>VLOOKUP($C656,'Übersicht'!$B$4:$W$130,2,FALSE)</f>
        <v>14380</v>
      </c>
      <c r="E656" s="389">
        <f>VLOOKUP($C656,'Übersicht'!$B$4:$W$130,3,FALSE)</f>
        <v>84032</v>
      </c>
      <c r="F656" t="s" s="406">
        <f>VLOOKUP($C656,'Übersicht'!$B$4:$W$130,4,FALSE)</f>
        <v>1914</v>
      </c>
      <c r="G656" t="s" s="406">
        <f>VLOOKUP($C656,'Übersicht'!$B$4:$W$130,5,FALSE)</f>
        <v>1915</v>
      </c>
      <c r="H656" s="389">
        <f>VLOOKUP($C656,'Übersicht'!$B$4:$W$130,8,FALSE)</f>
        <v>1</v>
      </c>
      <c r="I656" t="s" s="406">
        <f>VLOOKUP($C656,'Übersicht'!$B$4:$W$130,9,FALSE)</f>
        <v>1916</v>
      </c>
      <c r="J656" t="s" s="406">
        <f>VLOOKUP($C656,'Übersicht'!$B$4:$W$130,10,FALSE)</f>
        <v>1917</v>
      </c>
      <c r="K656" t="s" s="411">
        <f>VLOOKUP($C656,'Übersicht'!$B$4:$W$130,11,FALSE)</f>
        <v>1918</v>
      </c>
      <c r="L656" t="s" s="406">
        <v>422</v>
      </c>
      <c r="M656" t="s" s="411">
        <f>VLOOKUP($C656,'Übersicht'!$B$4:$W$130,13,FALSE)</f>
        <v>1919</v>
      </c>
      <c r="N656" s="409"/>
      <c r="O656" s="409"/>
      <c r="P656" s="409"/>
      <c r="Q656" s="409">
        <v>45581</v>
      </c>
      <c r="R656" s="409"/>
      <c r="S656" s="409"/>
      <c r="T656" t="s" s="411">
        <v>1920</v>
      </c>
      <c r="U656" s="405"/>
    </row>
    <row r="657" ht="15.95" customHeight="1">
      <c r="A657" s="413">
        <v>2024</v>
      </c>
      <c r="B657" t="s" s="414">
        <v>1656</v>
      </c>
      <c r="C657" s="407">
        <v>10028</v>
      </c>
      <c r="D657" s="407">
        <f>VLOOKUP($C657,'Übersicht'!$B$4:$W$130,2,FALSE)</f>
        <v>15507</v>
      </c>
      <c r="E657" s="389">
        <f>VLOOKUP($C657,'Übersicht'!$B$4:$W$130,3,FALSE)</f>
        <v>81737</v>
      </c>
      <c r="F657" t="s" s="406">
        <f>VLOOKUP($C657,'Übersicht'!$B$4:$W$130,4,FALSE)</f>
        <v>1862</v>
      </c>
      <c r="G657" t="s" s="406">
        <f>VLOOKUP($C657,'Übersicht'!$B$4:$W$130,5,FALSE)</f>
        <v>1921</v>
      </c>
      <c r="H657" s="389">
        <f>VLOOKUP($C657,'Übersicht'!$B$4:$W$130,8,FALSE)</f>
        <v>1</v>
      </c>
      <c r="I657" t="s" s="406">
        <f>VLOOKUP($C657,'Übersicht'!$B$4:$W$130,9,FALSE)</f>
        <v>1922</v>
      </c>
      <c r="J657" t="s" s="406">
        <f>VLOOKUP($C657,'Übersicht'!$B$4:$W$130,10,FALSE)</f>
        <v>1917</v>
      </c>
      <c r="K657" t="s" s="411">
        <f>VLOOKUP($C657,'Übersicht'!$B$4:$W$130,11,FALSE)</f>
        <v>1918</v>
      </c>
      <c r="L657" t="s" s="406">
        <v>222</v>
      </c>
      <c r="M657" t="s" s="411">
        <f>VLOOKUP($C657,'Übersicht'!$B$4:$W$130,13,FALSE)</f>
        <v>1923</v>
      </c>
      <c r="N657" s="409"/>
      <c r="O657" s="409"/>
      <c r="P657" s="409"/>
      <c r="Q657" s="409">
        <v>45597</v>
      </c>
      <c r="R657" s="409"/>
      <c r="S657" s="409"/>
      <c r="T657" t="s" s="411">
        <v>1924</v>
      </c>
      <c r="U657" s="405"/>
    </row>
    <row r="658" ht="15.95" customHeight="1">
      <c r="A658" s="413">
        <v>2024</v>
      </c>
      <c r="B658" t="s" s="414">
        <v>27</v>
      </c>
      <c r="C658" s="407">
        <v>10202</v>
      </c>
      <c r="D658" s="407">
        <f>VLOOKUP($C658,'Übersicht'!$B$4:$N$123,2,FALSE)</f>
        <v>10202</v>
      </c>
      <c r="E658" s="389">
        <f>VLOOKUP($C658,'Übersicht'!$B$4:$N$123,3,FALSE)</f>
        <v>85604</v>
      </c>
      <c r="F658" t="s" s="406">
        <f>VLOOKUP($C658,'Übersicht'!$B$4:$N$123,4,FALSE)</f>
        <v>1925</v>
      </c>
      <c r="G658" t="s" s="406">
        <f>VLOOKUP($C658,'Übersicht'!$B$4:$N$123,5,FALSE)</f>
        <v>1926</v>
      </c>
      <c r="H658" t="s" s="406">
        <f>VLOOKUP($C658,'Übersicht'!$B$4:$N$123,8,FALSE)</f>
        <v>1875</v>
      </c>
      <c r="I658" t="s" s="406">
        <f>VLOOKUP($C658,'Übersicht'!$B$4:$N$123,9,FALSE)</f>
        <v>1927</v>
      </c>
      <c r="J658" t="s" s="406">
        <f>VLOOKUP($C658,'Übersicht'!$B$4:$N$123,10,FALSE)</f>
        <v>1928</v>
      </c>
      <c r="K658" t="s" s="411">
        <f>VLOOKUP($C658,'Übersicht'!$B$4:$N$123,11,FALSE)</f>
        <v>1929</v>
      </c>
      <c r="L658" s="389">
        <f>VLOOKUP($C658,'Übersicht'!$B$4:$N$123,12,FALSE)</f>
        <v>0</v>
      </c>
      <c r="M658" t="s" s="411">
        <f>VLOOKUP($C658,'Übersicht'!$B$4:$N$123,13,FALSE)</f>
        <v>1930</v>
      </c>
      <c r="N658" s="409">
        <f>VLOOKUP($C658,'Übersicht'!$B$4:$Z$123,20,FALSE)</f>
        <v>45316</v>
      </c>
      <c r="O658" s="409"/>
      <c r="P658" s="409"/>
      <c r="Q658" s="409"/>
      <c r="R658" s="409"/>
      <c r="S658" s="409"/>
      <c r="T658" s="415"/>
      <c r="U658" s="405"/>
    </row>
    <row r="659" ht="15.95" customHeight="1">
      <c r="A659" s="413">
        <v>2024</v>
      </c>
      <c r="B659" t="s" s="414">
        <v>27</v>
      </c>
      <c r="C659" s="407">
        <v>10209</v>
      </c>
      <c r="D659" s="407">
        <f>VLOOKUP($C659,'Übersicht'!$B$4:$N$123,2,FALSE)</f>
        <v>10209</v>
      </c>
      <c r="E659" s="389">
        <f>VLOOKUP($C659,'Übersicht'!$B$4:$N$123,3,FALSE)</f>
        <v>80807</v>
      </c>
      <c r="F659" t="s" s="406">
        <f>VLOOKUP($C659,'Übersicht'!$B$4:$N$123,4,FALSE)</f>
        <v>1862</v>
      </c>
      <c r="G659" t="s" s="406">
        <f>VLOOKUP($C659,'Übersicht'!$B$4:$N$123,5,FALSE)</f>
        <v>857</v>
      </c>
      <c r="H659" s="389">
        <f>VLOOKUP($C659,'Übersicht'!$B$4:$N$123,8,FALSE)</f>
        <v>1</v>
      </c>
      <c r="I659" t="s" s="406">
        <f>VLOOKUP($C659,'Übersicht'!$B$4:$N$123,9,FALSE)</f>
        <v>1916</v>
      </c>
      <c r="J659" t="s" s="406">
        <f>VLOOKUP($C659,'Übersicht'!$B$4:$N$123,10,FALSE)</f>
        <v>1931</v>
      </c>
      <c r="K659" t="s" s="411">
        <f>VLOOKUP($C659,'Übersicht'!$B$4:$N$123,11,FALSE)</f>
        <v>1918</v>
      </c>
      <c r="L659" s="182"/>
      <c r="M659" t="s" s="411">
        <f>VLOOKUP($C659,'Übersicht'!$B$4:$N$123,12,FALSE)</f>
        <v>1932</v>
      </c>
      <c r="N659" s="409">
        <f>VLOOKUP($C659,'Übersicht'!$B$4:$Z$123,20,FALSE)</f>
        <v>45447</v>
      </c>
      <c r="O659" s="409"/>
      <c r="P659" s="409"/>
      <c r="Q659" s="409"/>
      <c r="R659" s="409"/>
      <c r="S659" s="409"/>
      <c r="T659" s="415"/>
      <c r="U659" s="405"/>
    </row>
    <row r="660" ht="15.95" customHeight="1">
      <c r="A660" s="413">
        <v>2024</v>
      </c>
      <c r="B660" t="s" s="414">
        <v>27</v>
      </c>
      <c r="C660" s="407">
        <v>10174</v>
      </c>
      <c r="D660" s="407">
        <f>VLOOKUP($C660,'Übersicht'!$B$4:$N$123,2,FALSE)</f>
        <v>10174</v>
      </c>
      <c r="E660" s="389">
        <f>VLOOKUP($C660,'Übersicht'!$B$4:$N$123,3,FALSE)</f>
        <v>85221</v>
      </c>
      <c r="F660" t="s" s="406">
        <f>VLOOKUP($C660,'Übersicht'!$B$4:$N$123,4,FALSE)</f>
        <v>1933</v>
      </c>
      <c r="G660" t="s" s="406">
        <f>VLOOKUP($C660,'Übersicht'!$B$4:$N$123,5,FALSE)</f>
        <v>1934</v>
      </c>
      <c r="H660" s="389">
        <f>VLOOKUP($C660,'Übersicht'!$B$4:$N$123,8,FALSE)</f>
        <v>1</v>
      </c>
      <c r="I660" t="s" s="406">
        <f>VLOOKUP($C660,'Übersicht'!$B$4:$N$123,9,FALSE)</f>
        <v>1922</v>
      </c>
      <c r="J660" t="s" s="406">
        <f>VLOOKUP($C660,'Übersicht'!$B$4:$N$123,10,FALSE)</f>
        <v>1917</v>
      </c>
      <c r="K660" t="s" s="411">
        <f>VLOOKUP($C660,'Übersicht'!$B$4:$N$123,11,FALSE)</f>
        <v>1918</v>
      </c>
      <c r="L660" s="389">
        <f>VLOOKUP($C660,'Übersicht'!$B$4:$N$123,12,FALSE)</f>
        <v>0</v>
      </c>
      <c r="M660" t="s" s="411">
        <f>VLOOKUP($C660,'Übersicht'!$B$4:$N$123,13,FALSE)</f>
        <v>1935</v>
      </c>
      <c r="N660" s="409">
        <f>VLOOKUP($C660,'Übersicht'!$B$4:$Z$123,20,FALSE)</f>
        <v>45505</v>
      </c>
      <c r="O660" s="409"/>
      <c r="P660" s="409"/>
      <c r="Q660" s="409"/>
      <c r="R660" s="409"/>
      <c r="S660" s="409"/>
      <c r="T660" s="415"/>
      <c r="U660" s="405"/>
    </row>
    <row r="661" ht="15.95" customHeight="1">
      <c r="A661" s="413">
        <v>2024</v>
      </c>
      <c r="B661" t="s" s="414">
        <v>27</v>
      </c>
      <c r="C661" s="407">
        <v>10208</v>
      </c>
      <c r="D661" s="407">
        <f>VLOOKUP($C661,'Übersicht'!$B$4:$N$123,2,FALSE)</f>
        <v>10208</v>
      </c>
      <c r="E661" s="389">
        <f>VLOOKUP($C661,'Übersicht'!$B$4:$N$123,3,FALSE)</f>
        <v>80335</v>
      </c>
      <c r="F661" t="s" s="406">
        <f>VLOOKUP($C661,'Übersicht'!$B$4:$N$123,4,FALSE)</f>
        <v>1862</v>
      </c>
      <c r="G661" t="s" s="406">
        <f>VLOOKUP($C661,'Übersicht'!$B$4:$N$123,5,FALSE)</f>
        <v>1936</v>
      </c>
      <c r="H661" s="389">
        <f>VLOOKUP($C661,'Übersicht'!$B$4:$N$123,8,FALSE)</f>
        <v>1</v>
      </c>
      <c r="I661" t="s" s="406">
        <f>VLOOKUP($C661,'Übersicht'!$B$4:$N$123,9,FALSE)</f>
        <v>1937</v>
      </c>
      <c r="J661" t="s" s="406">
        <f>VLOOKUP($C661,'Übersicht'!$B$4:$N$123,10,FALSE)</f>
        <v>1931</v>
      </c>
      <c r="K661" t="s" s="411">
        <f>VLOOKUP($C661,'Übersicht'!$B$4:$N$123,11,FALSE)</f>
        <v>1938</v>
      </c>
      <c r="L661" s="389">
        <f>VLOOKUP($C661,'Übersicht'!$B$4:$N$123,12,FALSE)</f>
        <v>0</v>
      </c>
      <c r="M661" t="s" s="411">
        <f>VLOOKUP($C661,'Übersicht'!$B$4:$N$123,13,FALSE)</f>
        <v>1939</v>
      </c>
      <c r="N661" s="409">
        <f>VLOOKUP($C661,'Übersicht'!$B$4:$Z$123,20,FALSE)</f>
        <v>45582</v>
      </c>
      <c r="O661" s="409"/>
      <c r="P661" s="409"/>
      <c r="Q661" s="409"/>
      <c r="R661" s="409"/>
      <c r="S661" s="409"/>
      <c r="T661" s="415"/>
      <c r="U661" s="405"/>
    </row>
    <row r="662" ht="15.95" customHeight="1">
      <c r="A662" s="413">
        <v>2024</v>
      </c>
      <c r="B662" t="s" s="414">
        <v>27</v>
      </c>
      <c r="C662" s="407">
        <v>10204</v>
      </c>
      <c r="D662" s="407">
        <f>VLOOKUP($C662,'Übersicht'!$B$4:$N$123,2,FALSE)</f>
        <v>10204</v>
      </c>
      <c r="E662" s="389">
        <f>VLOOKUP($C662,'Übersicht'!$B$4:$N$123,3,FALSE)</f>
        <v>85354</v>
      </c>
      <c r="F662" t="s" s="406">
        <f>VLOOKUP($C662,'Übersicht'!$B$4:$N$123,4,FALSE)</f>
        <v>1940</v>
      </c>
      <c r="G662" t="s" s="406">
        <f>VLOOKUP($C662,'Übersicht'!$B$4:$N$123,5,FALSE)</f>
        <v>1941</v>
      </c>
      <c r="H662" t="s" s="406">
        <f>VLOOKUP($C662,'Übersicht'!$B$4:$N$123,8,FALSE)</f>
        <v>1942</v>
      </c>
      <c r="I662" t="s" s="406">
        <f>VLOOKUP($C662,'Übersicht'!$B$4:$N$123,9,FALSE)</f>
        <v>1943</v>
      </c>
      <c r="J662" t="s" s="406">
        <f>VLOOKUP($C662,'Übersicht'!$B$4:$N$123,10,FALSE)</f>
        <v>1944</v>
      </c>
      <c r="K662" t="s" s="411">
        <f>VLOOKUP($C662,'Übersicht'!$B$4:$N$123,11,FALSE)</f>
        <v>1945</v>
      </c>
      <c r="L662" s="389">
        <f>VLOOKUP($C662,'Übersicht'!$B$4:$N$123,12,FALSE)</f>
        <v>0</v>
      </c>
      <c r="M662" t="s" s="411">
        <f>VLOOKUP($C662,'Übersicht'!$B$4:$N$123,13,FALSE)</f>
        <v>1946</v>
      </c>
      <c r="N662" t="s" s="460">
        <f>VLOOKUP($C662,'Übersicht'!$B$4:$Z$123,20,FALSE)</f>
        <v>1947</v>
      </c>
      <c r="O662" s="409"/>
      <c r="P662" s="409"/>
      <c r="Q662" s="409"/>
      <c r="R662" s="409"/>
      <c r="S662" s="409"/>
      <c r="T662" s="415"/>
      <c r="U662" s="405"/>
    </row>
    <row r="663" ht="15.95" customHeight="1">
      <c r="A663" s="413">
        <v>2024</v>
      </c>
      <c r="B663" t="s" s="414">
        <v>1948</v>
      </c>
      <c r="C663" s="407">
        <v>10024</v>
      </c>
      <c r="D663" s="407">
        <f>VLOOKUP($C663,'Übersicht'!$B$4:$W$130,2,FALSE)</f>
        <v>14461</v>
      </c>
      <c r="E663" s="389">
        <f>VLOOKUP($C663,'Übersicht'!$B$4:$W$130,3,FALSE)</f>
        <v>82131</v>
      </c>
      <c r="F663" t="s" s="406">
        <f>VLOOKUP($C663,'Übersicht'!$B$4:$W$130,4,FALSE)</f>
        <v>1867</v>
      </c>
      <c r="G663" t="s" s="406">
        <f>VLOOKUP($C663,'Übersicht'!$B$4:$W$130,5,FALSE)</f>
        <v>1868</v>
      </c>
      <c r="H663" s="389">
        <f>VLOOKUP($C663,'Übersicht'!$B$4:$W$130,8,FALSE)</f>
        <v>1</v>
      </c>
      <c r="I663" t="s" s="406">
        <f>VLOOKUP($C663,'Übersicht'!$B$4:$W$130,9,FALSE)</f>
        <v>1922</v>
      </c>
      <c r="J663" t="s" s="406">
        <f>VLOOKUP($C663,'Übersicht'!$B$4:$W$130,10,FALSE)</f>
        <v>1917</v>
      </c>
      <c r="K663" t="s" s="411">
        <f>VLOOKUP($C663,'Übersicht'!$B$4:$W$130,11,FALSE)</f>
        <v>1918</v>
      </c>
      <c r="L663" s="182"/>
      <c r="M663" t="s" s="411">
        <f>VLOOKUP($C663,'Übersicht'!$B$4:$W$130,13,FALSE)</f>
        <v>1949</v>
      </c>
      <c r="N663" s="409"/>
      <c r="O663" s="409"/>
      <c r="P663" s="409"/>
      <c r="Q663" s="409"/>
      <c r="R663" s="409"/>
      <c r="S663" s="409"/>
      <c r="T663" t="s" s="411">
        <v>1950</v>
      </c>
      <c r="U663" s="405"/>
    </row>
    <row r="664" ht="15.95" customHeight="1">
      <c r="A664" s="413">
        <v>2024</v>
      </c>
      <c r="B664" t="s" s="414">
        <v>1068</v>
      </c>
      <c r="C664" s="407">
        <v>10152</v>
      </c>
      <c r="D664" s="407">
        <f>VLOOKUP($C664,'Übersicht'!$B$4:$W$130,2,FALSE)</f>
        <v>10152</v>
      </c>
      <c r="E664" s="389">
        <f>VLOOKUP($C664,'Übersicht'!$B$4:$W$130,3,FALSE)</f>
        <v>82319</v>
      </c>
      <c r="F664" t="s" s="406">
        <f>VLOOKUP($C664,'Übersicht'!$B$4:$W$130,4,FALSE)</f>
        <v>1873</v>
      </c>
      <c r="G664" t="s" s="406">
        <f>VLOOKUP($C664,'Übersicht'!$B$4:$W$130,5,FALSE)</f>
        <v>1874</v>
      </c>
      <c r="H664" t="s" s="406">
        <f>VLOOKUP($C664,'Übersicht'!$B$4:$W$130,8,FALSE)</f>
        <v>1875</v>
      </c>
      <c r="I664" t="s" s="406">
        <f>VLOOKUP($C664,'Übersicht'!$B$4:$W$130,9,FALSE)</f>
        <v>1951</v>
      </c>
      <c r="J664" t="s" s="406">
        <f>VLOOKUP($C664,'Übersicht'!$B$4:$W$130,10,FALSE)</f>
        <v>1928</v>
      </c>
      <c r="K664" t="s" s="411">
        <f>VLOOKUP($C664,'Übersicht'!$B$4:$W$130,11,FALSE)</f>
        <v>1952</v>
      </c>
      <c r="L664" s="182"/>
      <c r="M664" t="s" s="411">
        <f>VLOOKUP($C664,'Übersicht'!$B$4:$W$130,13,FALSE)</f>
        <v>1939</v>
      </c>
      <c r="N664" s="409"/>
      <c r="O664" s="409"/>
      <c r="P664" s="409"/>
      <c r="Q664" s="409"/>
      <c r="R664" s="409"/>
      <c r="S664" s="409">
        <v>45331</v>
      </c>
      <c r="T664" t="s" s="411">
        <v>1953</v>
      </c>
      <c r="U664" s="405"/>
    </row>
    <row r="665" ht="15.95" customHeight="1">
      <c r="A665" s="413">
        <v>2024</v>
      </c>
      <c r="B665" t="s" s="414">
        <v>1068</v>
      </c>
      <c r="C665" s="407">
        <v>10189</v>
      </c>
      <c r="D665" s="407">
        <f>VLOOKUP($C665,'Übersicht'!$B$4:$W$130,2,FALSE)</f>
        <v>10189</v>
      </c>
      <c r="E665" s="389">
        <f>VLOOKUP($C665,'Übersicht'!$B$4:$W$130,3,FALSE)</f>
        <v>94336</v>
      </c>
      <c r="F665" t="s" s="406">
        <f>VLOOKUP($C665,'Übersicht'!$B$4:$W$130,4,FALSE)</f>
        <v>1954</v>
      </c>
      <c r="G665" t="s" s="406">
        <f>VLOOKUP($C665,'Übersicht'!$B$4:$W$130,5,FALSE)</f>
        <v>1955</v>
      </c>
      <c r="H665" t="s" s="406">
        <f>VLOOKUP($C665,'Übersicht'!$B$4:$W$130,8,FALSE)</f>
        <v>1887</v>
      </c>
      <c r="I665" t="s" s="406">
        <f>VLOOKUP($C665,'Übersicht'!$B$4:$W$130,9,FALSE)</f>
        <v>1956</v>
      </c>
      <c r="J665" t="s" s="406">
        <f>VLOOKUP($C665,'Übersicht'!$B$4:$W$130,10,FALSE)</f>
        <v>1928</v>
      </c>
      <c r="K665" t="s" s="411">
        <f>VLOOKUP($C665,'Übersicht'!$B$4:$W$130,11,FALSE)</f>
        <v>1952</v>
      </c>
      <c r="L665" s="182"/>
      <c r="M665" t="s" s="411">
        <f>VLOOKUP($C665,'Übersicht'!$B$4:$W$130,13,FALSE)</f>
        <v>1939</v>
      </c>
      <c r="N665" s="409"/>
      <c r="O665" s="409"/>
      <c r="P665" s="409"/>
      <c r="Q665" s="409"/>
      <c r="R665" s="409"/>
      <c r="S665" s="409">
        <v>45351</v>
      </c>
      <c r="T665" t="s" s="411">
        <v>1957</v>
      </c>
      <c r="U665" s="405"/>
    </row>
    <row r="666" ht="15.95" customHeight="1">
      <c r="A666" s="413">
        <v>2024</v>
      </c>
      <c r="B666" t="s" s="414">
        <v>1068</v>
      </c>
      <c r="C666" s="407">
        <v>10070</v>
      </c>
      <c r="D666" s="407">
        <f>VLOOKUP($C666,'Übersicht'!$B$4:$W$130,2,FALSE)</f>
        <v>14224</v>
      </c>
      <c r="E666" s="389">
        <f>VLOOKUP($C666,'Übersicht'!$B$4:$W$130,3,FALSE)</f>
        <v>80339</v>
      </c>
      <c r="F666" t="s" s="406">
        <f>VLOOKUP($C666,'Übersicht'!$B$4:$W$130,4,FALSE)</f>
        <v>1958</v>
      </c>
      <c r="G666" t="s" s="406">
        <f>VLOOKUP($C666,'Übersicht'!$B$4:$W$130,5,FALSE)</f>
        <v>1959</v>
      </c>
      <c r="H666" t="s" s="406">
        <f>VLOOKUP($C666,'Übersicht'!$B$4:$W$130,8,FALSE)</f>
        <v>1875</v>
      </c>
      <c r="I666" t="s" s="406">
        <f>VLOOKUP($C666,'Übersicht'!$B$4:$W$130,9,FALSE)</f>
        <v>1927</v>
      </c>
      <c r="J666" t="s" s="406">
        <f>VLOOKUP($C666,'Übersicht'!$B$4:$W$130,10,FALSE)</f>
        <v>1928</v>
      </c>
      <c r="K666" t="s" s="411">
        <f>VLOOKUP($C666,'Übersicht'!$B$4:$W$130,11,FALSE)</f>
        <v>1929</v>
      </c>
      <c r="L666" s="182"/>
      <c r="M666" t="s" s="411">
        <f>VLOOKUP($C666,'Übersicht'!$B$4:$W$130,13,FALSE)</f>
        <v>1960</v>
      </c>
      <c r="N666" s="409"/>
      <c r="O666" s="409"/>
      <c r="P666" s="409"/>
      <c r="Q666" s="409"/>
      <c r="R666" s="409"/>
      <c r="S666" s="409">
        <v>45351</v>
      </c>
      <c r="T666" t="s" s="411">
        <v>1961</v>
      </c>
      <c r="U666" s="405"/>
    </row>
    <row r="667" ht="15.95" customHeight="1">
      <c r="A667" s="413">
        <v>2024</v>
      </c>
      <c r="B667" t="s" s="414">
        <v>1068</v>
      </c>
      <c r="C667" s="407">
        <v>10186</v>
      </c>
      <c r="D667" s="407">
        <f>VLOOKUP($C667,'Übersicht'!$B$4:$W$130,2,FALSE)</f>
        <v>10186</v>
      </c>
      <c r="E667" s="389">
        <f>VLOOKUP($C667,'Übersicht'!$B$4:$W$130,3,FALSE)</f>
        <v>84416</v>
      </c>
      <c r="F667" t="s" s="406">
        <f>VLOOKUP($C667,'Übersicht'!$B$4:$W$130,4,FALSE)</f>
        <v>1880</v>
      </c>
      <c r="G667" t="s" s="406">
        <f>VLOOKUP($C667,'Übersicht'!$B$4:$W$130,5,FALSE)</f>
        <v>1881</v>
      </c>
      <c r="H667" t="s" s="406">
        <f>VLOOKUP($C667,'Übersicht'!$B$4:$W$130,8,FALSE)</f>
        <v>1875</v>
      </c>
      <c r="I667" t="s" s="406">
        <f>VLOOKUP($C667,'Übersicht'!$B$4:$W$130,9,FALSE)</f>
        <v>1927</v>
      </c>
      <c r="J667" t="s" s="406">
        <f>VLOOKUP($C667,'Übersicht'!$B$4:$W$130,10,FALSE)</f>
        <v>1928</v>
      </c>
      <c r="K667" t="s" s="411">
        <f>VLOOKUP($C667,'Übersicht'!$B$4:$W$130,11,FALSE)</f>
        <v>1929</v>
      </c>
      <c r="L667" s="182"/>
      <c r="M667" t="s" s="411">
        <f>VLOOKUP($C667,'Übersicht'!$B$4:$W$130,13,FALSE)</f>
        <v>1962</v>
      </c>
      <c r="N667" s="409"/>
      <c r="O667" s="409"/>
      <c r="P667" s="409"/>
      <c r="Q667" s="409"/>
      <c r="R667" s="409"/>
      <c r="S667" s="409">
        <v>45382</v>
      </c>
      <c r="T667" t="s" s="411">
        <v>1963</v>
      </c>
      <c r="U667" s="405"/>
    </row>
    <row r="668" ht="15.95" customHeight="1">
      <c r="A668" s="413">
        <v>2024</v>
      </c>
      <c r="B668" t="s" s="414">
        <v>1068</v>
      </c>
      <c r="C668" s="407">
        <v>10102</v>
      </c>
      <c r="D668" s="407">
        <f>VLOOKUP($C668,'Übersicht'!$B$4:$W$130,2,FALSE)</f>
        <v>18833</v>
      </c>
      <c r="E668" s="389">
        <f>VLOOKUP($C668,'Übersicht'!$B$4:$W$130,3,FALSE)</f>
        <v>80995</v>
      </c>
      <c r="F668" t="s" s="406">
        <f>VLOOKUP($C668,'Übersicht'!$B$4:$W$130,4,FALSE)</f>
        <v>1958</v>
      </c>
      <c r="G668" t="s" s="406">
        <f>VLOOKUP($C668,'Übersicht'!$B$4:$W$130,5,FALSE)</f>
        <v>1964</v>
      </c>
      <c r="H668" t="s" s="406">
        <f>VLOOKUP($C668,'Übersicht'!$B$4:$W$130,8,FALSE)</f>
        <v>1875</v>
      </c>
      <c r="I668" t="s" s="406">
        <f>VLOOKUP($C668,'Übersicht'!$B$4:$W$130,9,FALSE)</f>
        <v>1927</v>
      </c>
      <c r="J668" t="s" s="406">
        <f>VLOOKUP($C668,'Übersicht'!$B$4:$W$130,10,FALSE)</f>
        <v>1928</v>
      </c>
      <c r="K668" t="s" s="411">
        <f>VLOOKUP($C668,'Übersicht'!$B$4:$W$130,11,FALSE)</f>
        <v>1929</v>
      </c>
      <c r="L668" s="182"/>
      <c r="M668" t="s" s="411">
        <f>VLOOKUP($C668,'Übersicht'!$B$4:$W$130,13,FALSE)</f>
        <v>1965</v>
      </c>
      <c r="N668" s="409"/>
      <c r="O668" s="409"/>
      <c r="P668" s="409"/>
      <c r="Q668" s="409"/>
      <c r="R668" s="409"/>
      <c r="S668" s="409">
        <v>45427</v>
      </c>
      <c r="T668" t="s" s="411">
        <v>1966</v>
      </c>
      <c r="U668" s="405"/>
    </row>
    <row r="669" ht="15.95" customHeight="1">
      <c r="A669" s="413">
        <v>2024</v>
      </c>
      <c r="B669" t="s" s="414">
        <v>1068</v>
      </c>
      <c r="C669" s="407">
        <v>10184</v>
      </c>
      <c r="D669" s="407">
        <f>VLOOKUP($C669,'Übersicht'!$B$4:$W$130,2,FALSE)</f>
        <v>10184</v>
      </c>
      <c r="E669" s="389">
        <f>VLOOKUP($C669,'Übersicht'!$B$4:$W$130,3,FALSE)</f>
        <v>84166</v>
      </c>
      <c r="F669" t="s" s="406">
        <f>VLOOKUP($C669,'Übersicht'!$B$4:$W$130,4,FALSE)</f>
        <v>1967</v>
      </c>
      <c r="G669" t="s" s="406">
        <f>VLOOKUP($C669,'Übersicht'!$B$4:$W$130,5,FALSE)</f>
        <v>1968</v>
      </c>
      <c r="H669" t="s" s="406">
        <f>VLOOKUP($C669,'Übersicht'!$B$4:$W$130,8,FALSE)</f>
        <v>1887</v>
      </c>
      <c r="I669" t="s" s="406">
        <f>VLOOKUP($C669,'Übersicht'!$B$4:$W$130,9,FALSE)</f>
        <v>1956</v>
      </c>
      <c r="J669" t="s" s="406">
        <f>VLOOKUP($C669,'Übersicht'!$B$4:$W$130,10,FALSE)</f>
        <v>1928</v>
      </c>
      <c r="K669" t="s" s="411">
        <f>VLOOKUP($C669,'Übersicht'!$B$4:$W$130,11,FALSE)</f>
        <v>1952</v>
      </c>
      <c r="L669" s="182"/>
      <c r="M669" t="s" s="411">
        <f>VLOOKUP($C669,'Übersicht'!$B$4:$W$130,13,FALSE)</f>
        <v>1939</v>
      </c>
      <c r="N669" s="409"/>
      <c r="O669" s="409"/>
      <c r="P669" s="409"/>
      <c r="Q669" s="409"/>
      <c r="R669" s="409"/>
      <c r="S669" s="409">
        <v>45471</v>
      </c>
      <c r="T669" t="s" s="411">
        <v>1969</v>
      </c>
      <c r="U669" s="405"/>
    </row>
    <row r="670" ht="15.95" customHeight="1">
      <c r="A670" s="413">
        <v>2024</v>
      </c>
      <c r="B670" t="s" s="414">
        <v>1068</v>
      </c>
      <c r="C670" s="407">
        <v>10202</v>
      </c>
      <c r="D670" s="407">
        <f>VLOOKUP($C670,'Übersicht'!$B$4:$W$130,2,FALSE)</f>
        <v>10202</v>
      </c>
      <c r="E670" s="389">
        <f>VLOOKUP($C670,'Übersicht'!$B$4:$W$130,3,FALSE)</f>
        <v>85604</v>
      </c>
      <c r="F670" t="s" s="406">
        <f>VLOOKUP($C670,'Übersicht'!$B$4:$W$130,4,FALSE)</f>
        <v>1925</v>
      </c>
      <c r="G670" t="s" s="406">
        <f>VLOOKUP($C670,'Übersicht'!$B$4:$W$130,5,FALSE)</f>
        <v>1926</v>
      </c>
      <c r="H670" t="s" s="406">
        <f>VLOOKUP($C670,'Übersicht'!$B$4:$W$130,8,FALSE)</f>
        <v>1875</v>
      </c>
      <c r="I670" t="s" s="406">
        <f>VLOOKUP($C670,'Übersicht'!$B$4:$W$130,9,FALSE)</f>
        <v>1927</v>
      </c>
      <c r="J670" t="s" s="406">
        <f>VLOOKUP($C670,'Übersicht'!$B$4:$W$130,10,FALSE)</f>
        <v>1928</v>
      </c>
      <c r="K670" t="s" s="411">
        <f>VLOOKUP($C670,'Übersicht'!$B$4:$W$130,11,FALSE)</f>
        <v>1929</v>
      </c>
      <c r="L670" s="182"/>
      <c r="M670" t="s" s="411">
        <f>VLOOKUP($C670,'Übersicht'!$B$4:$W$130,13,FALSE)</f>
        <v>1930</v>
      </c>
      <c r="N670" s="409"/>
      <c r="O670" s="409"/>
      <c r="P670" s="409"/>
      <c r="Q670" s="409"/>
      <c r="R670" s="409"/>
      <c r="S670" s="409">
        <v>45503</v>
      </c>
      <c r="T670" t="s" s="411">
        <v>1970</v>
      </c>
      <c r="U670" s="405"/>
    </row>
    <row r="671" ht="15.95" customHeight="1">
      <c r="A671" s="413">
        <v>2024</v>
      </c>
      <c r="B671" t="s" s="414">
        <v>1068</v>
      </c>
      <c r="C671" s="407">
        <v>10132</v>
      </c>
      <c r="D671" s="407">
        <f>VLOOKUP($C671,'Übersicht'!$B$4:$W$130,2,FALSE)</f>
        <v>15907</v>
      </c>
      <c r="E671" s="389">
        <f>VLOOKUP($C671,'Übersicht'!$B$4:$W$130,3,FALSE)</f>
        <v>80937</v>
      </c>
      <c r="F671" t="s" s="406">
        <f>VLOOKUP($C671,'Übersicht'!$B$4:$W$130,4,FALSE)</f>
        <v>1958</v>
      </c>
      <c r="G671" t="s" s="406">
        <f>VLOOKUP($C671,'Übersicht'!$B$4:$W$130,5,FALSE)</f>
        <v>1971</v>
      </c>
      <c r="H671" t="s" s="406">
        <f>VLOOKUP($C671,'Übersicht'!$B$4:$W$130,8,FALSE)</f>
        <v>1972</v>
      </c>
      <c r="I671" t="s" s="406">
        <f>VLOOKUP($C671,'Übersicht'!$B$4:$W$130,9,FALSE)</f>
        <v>1973</v>
      </c>
      <c r="J671" t="s" s="406">
        <f>VLOOKUP($C671,'Übersicht'!$B$4:$W$130,10,FALSE)</f>
        <v>1974</v>
      </c>
      <c r="K671" t="s" s="411">
        <f>VLOOKUP($C671,'Übersicht'!$B$4:$W$130,11,FALSE)</f>
        <v>1952</v>
      </c>
      <c r="L671" s="182"/>
      <c r="M671" t="s" s="411">
        <f>VLOOKUP($C671,'Übersicht'!$B$4:$W$130,13,FALSE)</f>
        <v>1939</v>
      </c>
      <c r="N671" s="409"/>
      <c r="O671" s="409"/>
      <c r="P671" s="409"/>
      <c r="Q671" s="409"/>
      <c r="R671" s="409"/>
      <c r="S671" s="409">
        <v>45504</v>
      </c>
      <c r="T671" t="s" s="411">
        <v>1975</v>
      </c>
      <c r="U671" s="405"/>
    </row>
    <row r="672" ht="15.95" customHeight="1">
      <c r="A672" s="413">
        <v>2024</v>
      </c>
      <c r="B672" t="s" s="414">
        <v>1068</v>
      </c>
      <c r="C672" s="407">
        <v>10207</v>
      </c>
      <c r="D672" s="407">
        <f>VLOOKUP($C672,'Übersicht'!$B$4:$W$130,2,FALSE)</f>
        <v>10207</v>
      </c>
      <c r="E672" s="389">
        <f>VLOOKUP($C672,'Übersicht'!$B$4:$W$130,3,FALSE)</f>
        <v>94032</v>
      </c>
      <c r="F672" t="s" s="406">
        <f>VLOOKUP($C672,'Übersicht'!$B$4:$W$130,4,FALSE)</f>
        <v>1885</v>
      </c>
      <c r="G672" t="s" s="406">
        <f>VLOOKUP($C672,'Übersicht'!$B$4:$W$130,5,FALSE)</f>
        <v>1886</v>
      </c>
      <c r="H672" t="s" s="406">
        <f>VLOOKUP($C672,'Übersicht'!$B$4:$W$130,8,FALSE)</f>
        <v>1887</v>
      </c>
      <c r="I672" t="s" s="406">
        <f>VLOOKUP($C672,'Übersicht'!$B$4:$W$130,9,FALSE)</f>
        <v>1956</v>
      </c>
      <c r="J672" t="s" s="406">
        <f>VLOOKUP($C672,'Übersicht'!$B$4:$W$130,10,FALSE)</f>
        <v>1928</v>
      </c>
      <c r="K672" t="s" s="411">
        <f>VLOOKUP($C672,'Übersicht'!$B$4:$W$130,11,FALSE)</f>
        <v>1929</v>
      </c>
      <c r="L672" s="182"/>
      <c r="M672" t="s" s="411">
        <f>VLOOKUP($C672,'Übersicht'!$B$4:$W$130,13,FALSE)</f>
        <v>1976</v>
      </c>
      <c r="N672" s="409"/>
      <c r="O672" s="409"/>
      <c r="P672" s="409"/>
      <c r="Q672" s="409"/>
      <c r="R672" s="409"/>
      <c r="S672" s="409">
        <v>45550</v>
      </c>
      <c r="T672" t="s" s="411">
        <v>1977</v>
      </c>
      <c r="U672" s="405"/>
    </row>
    <row r="673" ht="15.95" customHeight="1">
      <c r="A673" s="413">
        <v>2024</v>
      </c>
      <c r="B673" t="s" s="414">
        <v>1068</v>
      </c>
      <c r="C673" s="407">
        <v>10171</v>
      </c>
      <c r="D673" s="407">
        <f>VLOOKUP($C673,'Übersicht'!$B$4:$W$130,2,FALSE)</f>
        <v>16982</v>
      </c>
      <c r="E673" s="389">
        <f>VLOOKUP($C673,'Übersicht'!$B$4:$W$130,3,FALSE)</f>
        <v>94447</v>
      </c>
      <c r="F673" t="s" s="406">
        <f>VLOOKUP($C673,'Übersicht'!$B$4:$W$130,4,FALSE)</f>
        <v>1978</v>
      </c>
      <c r="G673" t="s" s="406">
        <f>VLOOKUP($C673,'Übersicht'!$B$4:$W$130,5,FALSE)</f>
        <v>1979</v>
      </c>
      <c r="H673" t="s" s="406">
        <f>VLOOKUP($C673,'Übersicht'!$B$4:$W$130,8,FALSE)</f>
        <v>1887</v>
      </c>
      <c r="I673" t="s" s="406">
        <f>VLOOKUP($C673,'Übersicht'!$B$4:$W$130,9,FALSE)</f>
        <v>1956</v>
      </c>
      <c r="J673" t="s" s="406">
        <f>VLOOKUP($C673,'Übersicht'!$B$4:$W$130,10,FALSE)</f>
        <v>1928</v>
      </c>
      <c r="K673" t="s" s="411">
        <f>VLOOKUP($C673,'Übersicht'!$B$4:$W$130,11,FALSE)</f>
        <v>1952</v>
      </c>
      <c r="L673" s="182"/>
      <c r="M673" t="s" s="411">
        <f>VLOOKUP($C673,'Übersicht'!$B$4:$W$130,13,FALSE)</f>
        <v>1980</v>
      </c>
      <c r="N673" s="409"/>
      <c r="O673" s="409"/>
      <c r="P673" s="409"/>
      <c r="Q673" s="409"/>
      <c r="R673" s="409"/>
      <c r="S673" s="409">
        <v>45556</v>
      </c>
      <c r="T673" t="s" s="411">
        <v>1981</v>
      </c>
      <c r="U673" s="405"/>
    </row>
    <row r="674" ht="15.95" customHeight="1">
      <c r="A674" s="413">
        <v>2024</v>
      </c>
      <c r="B674" t="s" s="414">
        <v>1068</v>
      </c>
      <c r="C674" s="407">
        <v>10170</v>
      </c>
      <c r="D674" s="407">
        <f>VLOOKUP($C674,'Übersicht'!$B$4:$W$130,2,FALSE)</f>
        <v>16980</v>
      </c>
      <c r="E674" s="389">
        <f>VLOOKUP($C674,'Übersicht'!$B$4:$W$130,3,FALSE)</f>
        <v>94431</v>
      </c>
      <c r="F674" t="s" s="406">
        <f>VLOOKUP($C674,'Übersicht'!$B$4:$W$130,4,FALSE)</f>
        <v>1982</v>
      </c>
      <c r="G674" t="s" s="406">
        <f>VLOOKUP($C674,'Übersicht'!$B$4:$W$130,5,FALSE)</f>
        <v>1983</v>
      </c>
      <c r="H674" t="s" s="406">
        <f>VLOOKUP($C674,'Übersicht'!$B$4:$W$130,8,FALSE)</f>
        <v>1887</v>
      </c>
      <c r="I674" t="s" s="406">
        <f>VLOOKUP($C674,'Übersicht'!$B$4:$W$130,9,FALSE)</f>
        <v>1956</v>
      </c>
      <c r="J674" t="s" s="406">
        <f>VLOOKUP($C674,'Übersicht'!$B$4:$W$130,10,FALSE)</f>
        <v>1928</v>
      </c>
      <c r="K674" t="s" s="411">
        <f>VLOOKUP($C674,'Übersicht'!$B$4:$W$130,11,FALSE)</f>
        <v>1952</v>
      </c>
      <c r="L674" s="182"/>
      <c r="M674" t="s" s="411">
        <f>VLOOKUP($C674,'Übersicht'!$B$4:$W$130,13,FALSE)</f>
        <v>1939</v>
      </c>
      <c r="N674" s="409"/>
      <c r="O674" s="409"/>
      <c r="P674" s="409"/>
      <c r="Q674" s="409"/>
      <c r="R674" s="409"/>
      <c r="S674" s="409">
        <f>VLOOKUP($C674,'Übersicht'!$B$4:$W$130,22,FALSE)</f>
        <v>45594</v>
      </c>
      <c r="T674" t="s" s="411">
        <v>1984</v>
      </c>
      <c r="U674" s="405"/>
    </row>
    <row r="675" ht="15.95" customHeight="1">
      <c r="A675" s="413">
        <v>2024</v>
      </c>
      <c r="B675" t="s" s="414">
        <v>1068</v>
      </c>
      <c r="C675" s="407">
        <v>10142</v>
      </c>
      <c r="D675" s="407">
        <f>VLOOKUP($C675,'Übersicht'!$B$4:$W$130,2,FALSE)</f>
        <v>15502</v>
      </c>
      <c r="E675" s="389">
        <f>VLOOKUP($C675,'Übersicht'!$B$4:$W$130,3,FALSE)</f>
        <v>85521</v>
      </c>
      <c r="F675" t="s" s="406">
        <f>VLOOKUP($C675,'Übersicht'!$B$4:$W$130,4,FALSE)</f>
        <v>1985</v>
      </c>
      <c r="G675" t="s" s="406">
        <f>VLOOKUP($C675,'Übersicht'!$B$4:$W$130,5,FALSE)</f>
        <v>1986</v>
      </c>
      <c r="H675" t="s" s="406">
        <f>VLOOKUP($C675,'Übersicht'!$B$4:$W$130,8,FALSE)</f>
        <v>1875</v>
      </c>
      <c r="I675" t="s" s="406">
        <f>VLOOKUP($C675,'Übersicht'!$B$4:$W$130,9,FALSE)</f>
        <v>1927</v>
      </c>
      <c r="J675" t="s" s="406">
        <f>VLOOKUP($C675,'Übersicht'!$B$4:$W$130,10,FALSE)</f>
        <v>1928</v>
      </c>
      <c r="K675" t="s" s="411">
        <f>VLOOKUP($C675,'Übersicht'!$B$4:$W$130,11,FALSE)</f>
        <v>1929</v>
      </c>
      <c r="L675" s="182"/>
      <c r="M675" t="s" s="411">
        <f>VLOOKUP($C675,'Übersicht'!$B$4:$W$130,13,FALSE)</f>
        <v>1923</v>
      </c>
      <c r="N675" s="409"/>
      <c r="O675" s="409"/>
      <c r="P675" s="409"/>
      <c r="Q675" s="409"/>
      <c r="R675" s="409"/>
      <c r="S675" s="409">
        <v>45596</v>
      </c>
      <c r="T675" t="s" s="411">
        <v>1638</v>
      </c>
      <c r="U675" s="405"/>
    </row>
    <row r="676" ht="15.95" customHeight="1">
      <c r="A676" s="413">
        <v>2024</v>
      </c>
      <c r="B676" t="s" s="414">
        <v>27</v>
      </c>
      <c r="C676" s="407">
        <v>10210</v>
      </c>
      <c r="D676" s="407">
        <f>VLOOKUP($C676,'Übersicht'!$B$4:$W$130,2,FALSE)</f>
        <v>10210</v>
      </c>
      <c r="E676" s="389">
        <f>VLOOKUP($C676,'Übersicht'!$B$4:$W$130,3,FALSE)</f>
        <v>81248</v>
      </c>
      <c r="F676" t="s" s="406">
        <f>VLOOKUP($C676,'Übersicht'!$B$4:$W$130,4,FALSE)</f>
        <v>1987</v>
      </c>
      <c r="G676" t="s" s="406">
        <f>VLOOKUP($C676,'Übersicht'!$B$4:$W$130,5,FALSE)</f>
        <v>1988</v>
      </c>
      <c r="H676" s="389">
        <f>VLOOKUP($C676,'Übersicht'!$B$4:$W$130,8,FALSE)</f>
        <v>1</v>
      </c>
      <c r="I676" t="s" s="406">
        <f>VLOOKUP($C676,'Übersicht'!$B$4:$W$130,9,FALSE)</f>
        <v>1922</v>
      </c>
      <c r="J676" t="s" s="406">
        <f>VLOOKUP($C676,'Übersicht'!$B$4:$W$130,10,FALSE)</f>
        <v>1917</v>
      </c>
      <c r="K676" t="s" s="411">
        <f>VLOOKUP($C676,'Übersicht'!$B$4:$W$130,11,FALSE)</f>
        <v>1918</v>
      </c>
      <c r="L676" s="182"/>
      <c r="M676" t="s" s="411">
        <f>VLOOKUP($C676,'Übersicht'!$B$4:$W$130,13,FALSE)</f>
        <v>1946</v>
      </c>
      <c r="N676" t="s" s="410">
        <v>1989</v>
      </c>
      <c r="O676" s="409"/>
      <c r="P676" s="409"/>
      <c r="Q676" s="409"/>
      <c r="R676" s="409"/>
      <c r="S676" s="409"/>
      <c r="T676" t="s" s="411">
        <v>1990</v>
      </c>
      <c r="U676" s="405"/>
    </row>
    <row r="677" ht="15.95" customHeight="1">
      <c r="A677" s="413">
        <v>2024</v>
      </c>
      <c r="B677" t="s" s="414">
        <v>1068</v>
      </c>
      <c r="C677" s="407">
        <v>10167</v>
      </c>
      <c r="D677" s="407">
        <f>VLOOKUP($C677,'Übersicht'!$B$4:$W$130,2,FALSE)</f>
        <v>16975</v>
      </c>
      <c r="E677" s="389">
        <f>VLOOKUP($C677,'Übersicht'!$B$4:$W$130,3,FALSE)</f>
        <v>94405</v>
      </c>
      <c r="F677" t="s" s="406">
        <f>VLOOKUP($C677,'Übersicht'!$B$4:$W$130,4,FALSE)</f>
        <v>1991</v>
      </c>
      <c r="G677" t="s" s="406">
        <f>VLOOKUP($C677,'Übersicht'!$B$4:$W$130,5,FALSE)</f>
        <v>1992</v>
      </c>
      <c r="H677" s="389">
        <f>VLOOKUP($C677,'Übersicht'!$B$4:$W$130,8,FALSE)</f>
        <v>5</v>
      </c>
      <c r="I677" t="s" s="406">
        <f>VLOOKUP($C677,'Übersicht'!$B$4:$W$130,9,FALSE)</f>
        <v>1993</v>
      </c>
      <c r="J677" t="s" s="406">
        <f>VLOOKUP($C677,'Übersicht'!$B$4:$W$130,10,FALSE)</f>
        <v>1917</v>
      </c>
      <c r="K677" t="s" s="411">
        <f>VLOOKUP($C677,'Übersicht'!$B$4:$W$130,11,FALSE)</f>
        <v>1938</v>
      </c>
      <c r="L677" s="182"/>
      <c r="M677" t="s" s="411">
        <f>VLOOKUP($C677,'Übersicht'!$B$4:$W$130,13,FALSE)</f>
        <v>1939</v>
      </c>
      <c r="N677" s="409"/>
      <c r="O677" s="409"/>
      <c r="P677" s="409"/>
      <c r="Q677" s="409"/>
      <c r="R677" s="409"/>
      <c r="S677" s="409">
        <f>VLOOKUP($C677,'Übersicht'!$B$4:$W$130,22,FALSE)</f>
        <v>45633</v>
      </c>
      <c r="T677" t="s" s="411">
        <v>1994</v>
      </c>
      <c r="U677" s="405"/>
    </row>
    <row r="678" ht="15.95" customHeight="1">
      <c r="A678" s="413">
        <v>2024</v>
      </c>
      <c r="B678" t="s" s="414">
        <v>1068</v>
      </c>
      <c r="C678" s="407">
        <v>10051</v>
      </c>
      <c r="D678" s="407">
        <f>VLOOKUP($C678,'Übersicht'!$B$4:$W$130,2,FALSE)</f>
        <v>14196</v>
      </c>
      <c r="E678" s="389">
        <f>VLOOKUP($C678,'Übersicht'!$B$4:$W$130,3,FALSE)</f>
        <v>81737</v>
      </c>
      <c r="F678" t="s" s="406">
        <f>VLOOKUP($C678,'Übersicht'!$B$4:$W$130,4,FALSE)</f>
        <v>1862</v>
      </c>
      <c r="G678" t="s" s="406">
        <f>VLOOKUP($C678,'Übersicht'!$B$4:$W$130,5,FALSE)</f>
        <v>1995</v>
      </c>
      <c r="H678" s="389">
        <f>VLOOKUP($C678,'Übersicht'!$B$4:$W$130,8,FALSE)</f>
        <v>1</v>
      </c>
      <c r="I678" t="s" s="406">
        <f>VLOOKUP($C678,'Übersicht'!$B$4:$W$130,9,FALSE)</f>
        <v>1922</v>
      </c>
      <c r="J678" t="s" s="406">
        <f>VLOOKUP($C678,'Übersicht'!$B$4:$W$130,10,FALSE)</f>
        <v>1917</v>
      </c>
      <c r="K678" t="s" s="411">
        <f>VLOOKUP($C678,'Übersicht'!$B$4:$W$130,11,FALSE)</f>
        <v>1918</v>
      </c>
      <c r="L678" s="182"/>
      <c r="M678" t="s" s="411">
        <f>VLOOKUP($C678,'Übersicht'!$B$4:$W$130,13,FALSE)</f>
        <v>1996</v>
      </c>
      <c r="N678" s="409"/>
      <c r="O678" s="409"/>
      <c r="P678" s="409"/>
      <c r="Q678" s="409"/>
      <c r="R678" s="409"/>
      <c r="S678" s="409">
        <v>45657</v>
      </c>
      <c r="T678" t="s" s="411">
        <v>1997</v>
      </c>
      <c r="U678" s="405"/>
    </row>
    <row r="679" ht="15.95" customHeight="1">
      <c r="A679" s="413">
        <v>2024</v>
      </c>
      <c r="B679" t="s" s="414">
        <v>1068</v>
      </c>
      <c r="C679" s="407">
        <v>10068</v>
      </c>
      <c r="D679" s="407">
        <f>VLOOKUP($C679,'Übersicht'!$B$4:$W$130,2,FALSE)</f>
        <v>14195</v>
      </c>
      <c r="E679" s="389">
        <f>VLOOKUP($C679,'Übersicht'!$B$4:$W$130,3,FALSE)</f>
        <v>80636</v>
      </c>
      <c r="F679" t="s" s="406">
        <f>VLOOKUP($C679,'Übersicht'!$B$4:$W$130,4,FALSE)</f>
        <v>1862</v>
      </c>
      <c r="G679" t="s" s="406">
        <f>VLOOKUP($C679,'Übersicht'!$B$4:$W$130,5,FALSE)</f>
        <v>1902</v>
      </c>
      <c r="H679" s="389">
        <f>VLOOKUP($C679,'Übersicht'!$B$4:$W$130,8,FALSE)</f>
        <v>1</v>
      </c>
      <c r="I679" t="s" s="406">
        <f>VLOOKUP($C679,'Übersicht'!$B$4:$W$130,9,FALSE)</f>
        <v>1916</v>
      </c>
      <c r="J679" t="s" s="406">
        <f>VLOOKUP($C679,'Übersicht'!$B$4:$W$130,10,FALSE)</f>
        <v>1917</v>
      </c>
      <c r="K679" t="s" s="411">
        <f>VLOOKUP($C679,'Übersicht'!$B$4:$W$130,11,FALSE)</f>
        <v>1918</v>
      </c>
      <c r="L679" s="182"/>
      <c r="M679" t="s" s="411">
        <f>VLOOKUP($C679,'Übersicht'!$B$4:$W$130,13,FALSE)</f>
        <v>1998</v>
      </c>
      <c r="N679" s="409"/>
      <c r="O679" s="409"/>
      <c r="P679" s="409"/>
      <c r="Q679" s="409"/>
      <c r="R679" s="409"/>
      <c r="S679" s="409">
        <v>45657</v>
      </c>
      <c r="T679" t="s" s="411">
        <v>1999</v>
      </c>
      <c r="U679" s="405"/>
    </row>
    <row r="680" ht="15.95" customHeight="1">
      <c r="A680" s="413">
        <v>2024</v>
      </c>
      <c r="B680" t="s" s="414">
        <v>1030</v>
      </c>
      <c r="C680" s="407">
        <v>10037</v>
      </c>
      <c r="D680" s="407">
        <v>16614</v>
      </c>
      <c r="E680" s="389">
        <v>82319</v>
      </c>
      <c r="F680" t="s" s="406">
        <v>252</v>
      </c>
      <c r="G680" t="s" s="406">
        <v>253</v>
      </c>
      <c r="H680" s="389">
        <f>VLOOKUP($C680,'Übersicht'!$B$4:$W$130,8,FALSE)</f>
        <v>1</v>
      </c>
      <c r="I680" t="s" s="406">
        <f>VLOOKUP($C680,'Übersicht'!$B$4:$W$130,9,FALSE)</f>
        <v>1922</v>
      </c>
      <c r="J680" t="s" s="406">
        <f>VLOOKUP($C680,'Übersicht'!$B$4:$W$130,10,FALSE)</f>
        <v>1917</v>
      </c>
      <c r="K680" t="s" s="411">
        <f>VLOOKUP($C680,'Übersicht'!$B$4:$W$130,11,FALSE)</f>
        <v>1918</v>
      </c>
      <c r="L680" s="182"/>
      <c r="M680" t="s" s="411">
        <f>VLOOKUP($C680,'Übersicht'!$B$4:$W$130,13,FALSE)</f>
        <v>2000</v>
      </c>
      <c r="N680" s="409"/>
      <c r="O680" s="409"/>
      <c r="P680" s="409"/>
      <c r="Q680" s="409"/>
      <c r="R680" t="s" s="410">
        <v>2001</v>
      </c>
      <c r="S680" s="409"/>
      <c r="T680" t="s" s="411">
        <v>2002</v>
      </c>
      <c r="U680" s="405"/>
    </row>
    <row r="681" ht="15.95" customHeight="1">
      <c r="A681" s="413">
        <v>2024</v>
      </c>
      <c r="B681" t="s" s="414">
        <v>1030</v>
      </c>
      <c r="C681" s="407">
        <v>10072</v>
      </c>
      <c r="D681" s="407">
        <v>14258</v>
      </c>
      <c r="E681" s="389">
        <v>80337</v>
      </c>
      <c r="F681" t="s" s="406">
        <v>107</v>
      </c>
      <c r="G681" t="s" s="406">
        <v>413</v>
      </c>
      <c r="H681" s="389">
        <f>VLOOKUP($C681,'Übersicht'!$B$4:$W$130,8,FALSE)</f>
        <v>1</v>
      </c>
      <c r="I681" t="s" s="406">
        <f>VLOOKUP($C681,'Übersicht'!$B$4:$W$130,9,FALSE)</f>
        <v>1916</v>
      </c>
      <c r="J681" t="s" s="406">
        <f>VLOOKUP($C681,'Übersicht'!$B$4:$W$130,10,FALSE)</f>
        <v>1917</v>
      </c>
      <c r="K681" t="s" s="411">
        <f>VLOOKUP($C681,'Übersicht'!$B$4:$W$130,11,FALSE)</f>
        <v>1918</v>
      </c>
      <c r="L681" s="182"/>
      <c r="M681" t="s" s="411">
        <f>VLOOKUP($C681,'Übersicht'!$B$4:$W$130,13,FALSE)</f>
        <v>2003</v>
      </c>
      <c r="N681" s="409"/>
      <c r="O681" s="409"/>
      <c r="P681" s="409"/>
      <c r="Q681" s="409"/>
      <c r="R681" t="s" s="410">
        <v>2004</v>
      </c>
      <c r="S681" s="409"/>
      <c r="T681" t="s" s="411">
        <v>1531</v>
      </c>
      <c r="U681" s="405"/>
    </row>
    <row r="682" ht="15.95" customHeight="1">
      <c r="A682" s="413">
        <v>2024</v>
      </c>
      <c r="B682" t="s" s="414">
        <v>1030</v>
      </c>
      <c r="C682" s="407">
        <v>10083</v>
      </c>
      <c r="D682" s="407">
        <v>15503</v>
      </c>
      <c r="E682" s="389">
        <v>80638</v>
      </c>
      <c r="F682" t="s" s="406">
        <v>107</v>
      </c>
      <c r="G682" t="s" s="406">
        <v>459</v>
      </c>
      <c r="H682" s="389">
        <f>VLOOKUP($C682,'Übersicht'!$B$4:$W$130,8,FALSE)</f>
        <v>1</v>
      </c>
      <c r="I682" t="s" s="406">
        <f>VLOOKUP($C682,'Übersicht'!$B$4:$W$130,9,FALSE)</f>
        <v>1916</v>
      </c>
      <c r="J682" t="s" s="406">
        <f>VLOOKUP($C682,'Übersicht'!$B$4:$W$130,10,FALSE)</f>
        <v>1917</v>
      </c>
      <c r="K682" t="s" s="411">
        <f>VLOOKUP($C682,'Übersicht'!$B$4:$W$130,11,FALSE)</f>
        <v>1918</v>
      </c>
      <c r="L682" s="182"/>
      <c r="M682" t="s" s="411">
        <f>VLOOKUP($C682,'Übersicht'!$B$4:$W$130,13,FALSE)</f>
        <v>2005</v>
      </c>
      <c r="N682" s="409"/>
      <c r="O682" s="409"/>
      <c r="P682" s="409"/>
      <c r="Q682" s="409"/>
      <c r="R682" t="s" s="410">
        <v>2006</v>
      </c>
      <c r="S682" s="409"/>
      <c r="T682" t="s" s="411">
        <v>2007</v>
      </c>
      <c r="U682" s="405"/>
    </row>
    <row r="683" ht="15.95" customHeight="1">
      <c r="A683" s="413">
        <v>2024</v>
      </c>
      <c r="B683" t="s" s="414">
        <v>1656</v>
      </c>
      <c r="C683" s="407">
        <v>10094</v>
      </c>
      <c r="D683" s="407">
        <f>VLOOKUP($C683,'Übersicht'!$B$4:$W$130,2,FALSE)</f>
        <v>16963</v>
      </c>
      <c r="E683" s="389">
        <f>VLOOKUP($C683,'Übersicht'!$B$4:$W$130,3,FALSE)</f>
        <v>80796</v>
      </c>
      <c r="F683" t="s" s="406">
        <f>VLOOKUP($C683,'Übersicht'!$B$4:$W$130,4,FALSE)</f>
        <v>1862</v>
      </c>
      <c r="G683" t="s" s="406">
        <f>VLOOKUP($C683,'Übersicht'!$B$4:$W$130,5,FALSE)</f>
        <v>2008</v>
      </c>
      <c r="H683" s="389">
        <f>VLOOKUP($C683,'Übersicht'!$B$4:$W$130,8,FALSE)</f>
        <v>1</v>
      </c>
      <c r="I683" t="s" s="406">
        <f>VLOOKUP($C683,'Übersicht'!$B$4:$W$130,9,FALSE)</f>
        <v>1916</v>
      </c>
      <c r="J683" t="s" s="406">
        <f>VLOOKUP($C683,'Übersicht'!$B$4:$W$130,10,FALSE)</f>
        <v>1917</v>
      </c>
      <c r="K683" t="s" s="411">
        <f>VLOOKUP($C683,'Übersicht'!$B$4:$W$130,11,FALSE)</f>
        <v>1918</v>
      </c>
      <c r="L683" t="s" s="406">
        <v>488</v>
      </c>
      <c r="M683" t="s" s="411">
        <f>VLOOKUP($C683,'Übersicht'!$B$4:$W$130,13,FALSE)</f>
        <v>2009</v>
      </c>
      <c r="N683" s="409"/>
      <c r="O683" s="409"/>
      <c r="P683" s="409"/>
      <c r="Q683" s="409">
        <v>45597</v>
      </c>
      <c r="R683" s="409"/>
      <c r="S683" s="409"/>
      <c r="T683" t="s" s="411">
        <v>2010</v>
      </c>
      <c r="U683" s="405"/>
    </row>
    <row r="684" ht="15.95" customHeight="1">
      <c r="A684" s="413">
        <v>2024</v>
      </c>
      <c r="B684" s="461"/>
      <c r="C684" s="408"/>
      <c r="D684" s="408">
        <f>VLOOKUP($C684,'Übersicht'!$B$4:$W$130,2,FALSE)</f>
      </c>
      <c r="E684" s="182">
        <f>VLOOKUP($C684,'Übersicht'!$B$4:$W$130,3,FALSE)</f>
      </c>
      <c r="F684" s="182">
        <f>VLOOKUP($C684,'Übersicht'!$B$4:$W$130,4,FALSE)</f>
      </c>
      <c r="G684" s="182">
        <f>VLOOKUP($C684,'Übersicht'!$B$4:$W$130,5,FALSE)</f>
      </c>
      <c r="H684" s="182">
        <f>VLOOKUP($C684,'Übersicht'!$B$4:$W$130,8,FALSE)</f>
      </c>
      <c r="I684" s="182">
        <f>VLOOKUP($C684,'Übersicht'!$B$4:$W$130,9,FALSE)</f>
      </c>
      <c r="J684" s="182">
        <f>VLOOKUP($C684,'Übersicht'!$B$4:$W$130,10,FALSE)</f>
      </c>
      <c r="K684" s="408">
        <f>VLOOKUP($C684,'Übersicht'!$B$4:$W$130,11,FALSE)</f>
      </c>
      <c r="L684" s="182"/>
      <c r="M684" s="408">
        <f>VLOOKUP($C684,'Übersicht'!$B$4:$W$130,13,FALSE)</f>
      </c>
      <c r="N684" s="409"/>
      <c r="O684" s="409"/>
      <c r="P684" s="409"/>
      <c r="Q684" s="409"/>
      <c r="R684" s="409"/>
      <c r="S684" s="409"/>
      <c r="T684" s="415"/>
      <c r="U684" s="405"/>
    </row>
    <row r="685" ht="15.95" customHeight="1">
      <c r="A685" s="462">
        <v>2024</v>
      </c>
      <c r="B685" s="461"/>
      <c r="C685" s="408"/>
      <c r="D685" s="408">
        <f>VLOOKUP($C685,'Übersicht'!$B$4:$W$130,2,FALSE)</f>
      </c>
      <c r="E685" s="182">
        <f>VLOOKUP($C685,'Übersicht'!$B$4:$W$130,3,FALSE)</f>
      </c>
      <c r="F685" s="182">
        <f>VLOOKUP($C685,'Übersicht'!$B$4:$W$130,4,FALSE)</f>
      </c>
      <c r="G685" s="182">
        <f>VLOOKUP($C685,'Übersicht'!$B$4:$W$130,5,FALSE)</f>
      </c>
      <c r="H685" s="182">
        <f>VLOOKUP($C685,'Übersicht'!$B$4:$W$130,8,FALSE)</f>
      </c>
      <c r="I685" s="182">
        <f>VLOOKUP($C685,'Übersicht'!$B$4:$W$130,9,FALSE)</f>
      </c>
      <c r="J685" s="182">
        <f>VLOOKUP($C685,'Übersicht'!$B$4:$W$130,10,FALSE)</f>
      </c>
      <c r="K685" s="408">
        <f>VLOOKUP($C685,'Übersicht'!$B$4:$W$130,11,FALSE)</f>
      </c>
      <c r="L685" s="182"/>
      <c r="M685" s="408">
        <f>VLOOKUP($C685,'Übersicht'!$B$4:$W$130,13,FALSE)</f>
      </c>
      <c r="N685" s="409"/>
      <c r="O685" s="409"/>
      <c r="P685" s="409"/>
      <c r="Q685" s="409"/>
      <c r="R685" s="409"/>
      <c r="S685" s="409"/>
      <c r="T685" s="415"/>
      <c r="U685" s="405"/>
    </row>
    <row r="686" ht="15.95" customHeight="1">
      <c r="A686" s="463">
        <v>2025</v>
      </c>
      <c r="B686" s="464"/>
      <c r="C686" s="407">
        <v>10204</v>
      </c>
      <c r="D686" s="407">
        <f>VLOOKUP($C686,'Übersicht'!$B$4:$W$130,2,FALSE)</f>
        <v>10204</v>
      </c>
      <c r="E686" s="389">
        <f>VLOOKUP($C686,'Übersicht'!$B$4:$W$130,3,FALSE)</f>
        <v>85354</v>
      </c>
      <c r="F686" t="s" s="406">
        <f>VLOOKUP($C686,'Übersicht'!$B$4:$W$130,4,FALSE)</f>
        <v>1940</v>
      </c>
      <c r="G686" t="s" s="406">
        <f>VLOOKUP($C686,'Übersicht'!$B$4:$W$130,5,FALSE)</f>
        <v>1941</v>
      </c>
      <c r="H686" t="s" s="406">
        <f>VLOOKUP($C686,'Übersicht'!$B$4:$W$130,8,FALSE)</f>
        <v>1942</v>
      </c>
      <c r="I686" t="s" s="406">
        <f>VLOOKUP($C686,'Übersicht'!$B$4:$W$130,9,FALSE)</f>
        <v>1943</v>
      </c>
      <c r="J686" t="s" s="406">
        <f>VLOOKUP($C686,'Übersicht'!$B$4:$W$130,10,FALSE)</f>
        <v>1944</v>
      </c>
      <c r="K686" t="s" s="411">
        <f>VLOOKUP($C686,'Übersicht'!$B$4:$W$130,11,FALSE)</f>
        <v>1945</v>
      </c>
      <c r="L686" s="182"/>
      <c r="M686" t="s" s="411">
        <f>VLOOKUP($C686,'Übersicht'!$B$4:$W$130,13,FALSE)</f>
        <v>1946</v>
      </c>
      <c r="N686" t="s" s="460">
        <v>2011</v>
      </c>
      <c r="O686" s="409"/>
      <c r="P686" s="409"/>
      <c r="Q686" s="409"/>
      <c r="R686" s="409"/>
      <c r="S686" s="409"/>
      <c r="T686" s="415"/>
      <c r="U686" s="405"/>
    </row>
    <row r="687" ht="15.95" customHeight="1">
      <c r="A687" s="463">
        <v>2025</v>
      </c>
      <c r="B687" s="464"/>
      <c r="C687" s="407">
        <v>10211</v>
      </c>
      <c r="D687" s="407">
        <f>VLOOKUP($C687,'Übersicht'!$B$4:$W$130,2,FALSE)</f>
        <v>10211</v>
      </c>
      <c r="E687" s="389">
        <f>VLOOKUP($C687,'Übersicht'!$B$4:$W$130,3,FALSE)</f>
        <v>80335</v>
      </c>
      <c r="F687" t="s" s="406">
        <f>VLOOKUP($C687,'Übersicht'!$B$4:$W$130,4,FALSE)</f>
        <v>1862</v>
      </c>
      <c r="G687" t="s" s="406">
        <f>VLOOKUP($C687,'Übersicht'!$B$4:$W$130,5,FALSE)</f>
        <v>2012</v>
      </c>
      <c r="H687" s="389">
        <f>VLOOKUP($C687,'Übersicht'!$B$4:$W$130,8,FALSE)</f>
        <v>0</v>
      </c>
      <c r="I687" s="389">
        <f>VLOOKUP($C687,'Übersicht'!$B$4:$W$130,9,FALSE)</f>
        <v>0</v>
      </c>
      <c r="J687" t="s" s="406">
        <f>VLOOKUP($C687,'Übersicht'!$B$4:$W$130,10,FALSE)</f>
        <v>1944</v>
      </c>
      <c r="K687" s="407">
        <f>VLOOKUP($C687,'Übersicht'!$B$4:$W$130,11,FALSE)</f>
        <v>0</v>
      </c>
      <c r="L687" s="182"/>
      <c r="M687" s="407">
        <f>VLOOKUP($C687,'Übersicht'!$B$4:$W$130,13,FALSE)</f>
        <v>0</v>
      </c>
      <c r="N687" t="s" s="460">
        <v>2013</v>
      </c>
      <c r="O687" s="409"/>
      <c r="P687" s="409"/>
      <c r="Q687" s="409"/>
      <c r="R687" s="409"/>
      <c r="S687" s="409"/>
      <c r="T687" s="415"/>
      <c r="U687" s="405"/>
    </row>
    <row r="688" ht="15.95" customHeight="1">
      <c r="A688" s="463">
        <v>2025</v>
      </c>
      <c r="B688" s="464"/>
      <c r="C688" s="407">
        <v>10008</v>
      </c>
      <c r="D688" s="407">
        <f>VLOOKUP($C688,'Übersicht'!$B$4:$W$130,2,FALSE)</f>
        <v>14229</v>
      </c>
      <c r="E688" s="389">
        <f>VLOOKUP($C688,'Übersicht'!$B$4:$W$130,3,FALSE)</f>
        <v>83435</v>
      </c>
      <c r="F688" t="s" s="406">
        <f>VLOOKUP($C688,'Übersicht'!$B$4:$W$130,4,FALSE)</f>
        <v>2014</v>
      </c>
      <c r="G688" t="s" s="406">
        <f>VLOOKUP($C688,'Übersicht'!$B$4:$W$130,5,FALSE)</f>
        <v>2015</v>
      </c>
      <c r="H688" s="389">
        <f>VLOOKUP($C688,'Übersicht'!$B$4:$W$130,8,FALSE)</f>
        <v>1</v>
      </c>
      <c r="I688" t="s" s="406">
        <f>VLOOKUP($C688,'Übersicht'!$B$4:$W$130,9,FALSE)</f>
        <v>1922</v>
      </c>
      <c r="J688" t="s" s="406">
        <f>VLOOKUP($C688,'Übersicht'!$B$4:$W$130,10,FALSE)</f>
        <v>1917</v>
      </c>
      <c r="K688" t="s" s="411">
        <f>VLOOKUP($C688,'Übersicht'!$B$4:$W$130,11,FALSE)</f>
        <v>1938</v>
      </c>
      <c r="L688" s="182"/>
      <c r="M688" t="s" s="411">
        <f>VLOOKUP($C688,'Übersicht'!$B$4:$W$130,13,FALSE)</f>
        <v>1939</v>
      </c>
      <c r="N688" s="409"/>
      <c r="O688" s="409"/>
      <c r="P688" s="409"/>
      <c r="Q688" s="409"/>
      <c r="R688" s="409"/>
      <c r="S688" s="409">
        <f>VLOOKUP($C688,'Übersicht'!$B$4:$W$130,22,FALSE)</f>
        <v>45777</v>
      </c>
      <c r="T688" t="s" s="411">
        <v>2016</v>
      </c>
      <c r="U688" s="405"/>
    </row>
    <row r="689" ht="15.95" customHeight="1">
      <c r="A689" s="463">
        <v>2025</v>
      </c>
      <c r="B689" s="464"/>
      <c r="C689" s="407">
        <v>10054</v>
      </c>
      <c r="D689" s="407">
        <f>VLOOKUP($C689,'Übersicht'!$B$4:$W$130,2,FALSE)</f>
        <v>15514</v>
      </c>
      <c r="E689" s="389">
        <f>VLOOKUP($C689,'Übersicht'!$B$4:$W$130,3,FALSE)</f>
        <v>82327</v>
      </c>
      <c r="F689" t="s" s="406">
        <f>VLOOKUP($C689,'Übersicht'!$B$4:$W$130,4,FALSE)</f>
        <v>2017</v>
      </c>
      <c r="G689" t="s" s="406">
        <f>VLOOKUP($C689,'Übersicht'!$B$4:$W$130,5,FALSE)</f>
        <v>2018</v>
      </c>
      <c r="H689" s="389">
        <f>VLOOKUP($C689,'Übersicht'!$B$4:$W$130,8,FALSE)</f>
        <v>1</v>
      </c>
      <c r="I689" t="s" s="406">
        <f>VLOOKUP($C689,'Übersicht'!$B$4:$W$130,9,FALSE)</f>
        <v>1922</v>
      </c>
      <c r="J689" t="s" s="406">
        <f>VLOOKUP($C689,'Übersicht'!$B$4:$W$130,10,FALSE)</f>
        <v>1917</v>
      </c>
      <c r="K689" t="s" s="411">
        <f>VLOOKUP($C689,'Übersicht'!$B$4:$W$130,11,FALSE)</f>
        <v>1918</v>
      </c>
      <c r="L689" s="182"/>
      <c r="M689" t="s" s="411">
        <f>VLOOKUP($C689,'Übersicht'!$B$4:$W$130,13,FALSE)</f>
        <v>2019</v>
      </c>
      <c r="N689" s="409"/>
      <c r="O689" s="409"/>
      <c r="P689" s="409"/>
      <c r="Q689" s="409"/>
      <c r="R689" s="409"/>
      <c r="S689" s="409">
        <f>VLOOKUP($C689,'Übersicht'!$B$4:$W$130,22,FALSE)</f>
        <v>45808</v>
      </c>
      <c r="T689" t="s" s="411">
        <v>2020</v>
      </c>
      <c r="U689" s="405"/>
    </row>
    <row r="690" ht="15.95" customHeight="1">
      <c r="A690" s="360"/>
      <c r="B690" s="461"/>
      <c r="C690" s="408"/>
      <c r="D690" s="408"/>
      <c r="E690" s="182"/>
      <c r="F690" s="182"/>
      <c r="G690" s="182"/>
      <c r="H690" s="182"/>
      <c r="I690" s="182"/>
      <c r="J690" s="182"/>
      <c r="K690" s="408"/>
      <c r="L690" s="182"/>
      <c r="M690" s="408"/>
      <c r="N690" s="409"/>
      <c r="O690" s="409"/>
      <c r="P690" s="409"/>
      <c r="Q690" s="409"/>
      <c r="R690" s="409"/>
      <c r="S690" s="409"/>
      <c r="T690" s="415"/>
      <c r="U690" s="405"/>
    </row>
    <row r="691" ht="15.95" customHeight="1">
      <c r="A691" s="311"/>
      <c r="B691" s="461"/>
      <c r="C691" s="408"/>
      <c r="D691" s="408"/>
      <c r="E691" s="182"/>
      <c r="F691" s="182"/>
      <c r="G691" s="182"/>
      <c r="H691" s="182"/>
      <c r="I691" s="182"/>
      <c r="J691" s="182"/>
      <c r="K691" s="408"/>
      <c r="L691" s="182"/>
      <c r="M691" s="408"/>
      <c r="N691" s="409"/>
      <c r="O691" s="409"/>
      <c r="P691" s="409"/>
      <c r="Q691" s="409"/>
      <c r="R691" s="409"/>
      <c r="S691" s="409"/>
      <c r="T691" s="415"/>
      <c r="U691" s="405"/>
    </row>
    <row r="692" ht="15.95" customHeight="1">
      <c r="A692" s="311"/>
      <c r="B692" s="461"/>
      <c r="C692" s="408"/>
      <c r="D692" s="408"/>
      <c r="E692" s="182"/>
      <c r="F692" s="182"/>
      <c r="G692" s="182"/>
      <c r="H692" s="182"/>
      <c r="I692" s="182"/>
      <c r="J692" s="182"/>
      <c r="K692" s="408"/>
      <c r="L692" s="182"/>
      <c r="M692" s="408"/>
      <c r="N692" s="409"/>
      <c r="O692" s="409"/>
      <c r="P692" s="409"/>
      <c r="Q692" s="409"/>
      <c r="R692" s="409"/>
      <c r="S692" s="409"/>
      <c r="T692" s="415"/>
      <c r="U692" s="405"/>
    </row>
    <row r="693" ht="15.95" customHeight="1">
      <c r="A693" s="311"/>
      <c r="B693" s="461"/>
      <c r="C693" s="408"/>
      <c r="D693" s="408"/>
      <c r="E693" s="182"/>
      <c r="F693" s="182"/>
      <c r="G693" s="182"/>
      <c r="H693" s="182"/>
      <c r="I693" s="182"/>
      <c r="J693" s="182"/>
      <c r="K693" s="408"/>
      <c r="L693" s="182"/>
      <c r="M693" s="408"/>
      <c r="N693" s="409"/>
      <c r="O693" s="409"/>
      <c r="P693" s="409"/>
      <c r="Q693" s="409"/>
      <c r="R693" s="409"/>
      <c r="S693" s="409"/>
      <c r="T693" s="415"/>
      <c r="U693" s="405"/>
    </row>
    <row r="694" ht="15.95" customHeight="1">
      <c r="A694" s="311"/>
      <c r="B694" s="461"/>
      <c r="C694" s="408"/>
      <c r="D694" s="408"/>
      <c r="E694" s="182"/>
      <c r="F694" s="182"/>
      <c r="G694" s="182"/>
      <c r="H694" s="182"/>
      <c r="I694" s="182"/>
      <c r="J694" s="182"/>
      <c r="K694" s="408"/>
      <c r="L694" s="182"/>
      <c r="M694" s="408"/>
      <c r="N694" s="409"/>
      <c r="O694" s="409"/>
      <c r="P694" s="409"/>
      <c r="Q694" s="409"/>
      <c r="R694" s="409"/>
      <c r="S694" s="409"/>
      <c r="T694" s="415"/>
      <c r="U694" s="405"/>
    </row>
    <row r="695" ht="15.95" customHeight="1">
      <c r="A695" s="311"/>
      <c r="B695" s="461"/>
      <c r="C695" s="408"/>
      <c r="D695" s="408"/>
      <c r="E695" s="182"/>
      <c r="F695" s="182"/>
      <c r="G695" s="182"/>
      <c r="H695" s="182"/>
      <c r="I695" s="182"/>
      <c r="J695" s="182"/>
      <c r="K695" s="408"/>
      <c r="L695" s="182"/>
      <c r="M695" s="408"/>
      <c r="N695" s="409"/>
      <c r="O695" s="409"/>
      <c r="P695" s="409"/>
      <c r="Q695" s="409"/>
      <c r="R695" s="409"/>
      <c r="S695" s="409"/>
      <c r="T695" s="415"/>
      <c r="U695" s="405"/>
    </row>
    <row r="696" ht="15.95" customHeight="1">
      <c r="A696" s="311"/>
      <c r="B696" s="461"/>
      <c r="C696" s="408"/>
      <c r="D696" s="408"/>
      <c r="E696" s="182"/>
      <c r="F696" s="182"/>
      <c r="G696" s="182"/>
      <c r="H696" s="182"/>
      <c r="I696" s="182"/>
      <c r="J696" s="182"/>
      <c r="K696" s="408"/>
      <c r="L696" s="182"/>
      <c r="M696" s="408"/>
      <c r="N696" s="409"/>
      <c r="O696" s="409"/>
      <c r="P696" s="409"/>
      <c r="Q696" s="409"/>
      <c r="R696" s="409"/>
      <c r="S696" s="409"/>
      <c r="T696" s="415"/>
      <c r="U696" s="405"/>
    </row>
    <row r="697" ht="15.95" customHeight="1">
      <c r="A697" s="311"/>
      <c r="B697" s="461"/>
      <c r="C697" s="408"/>
      <c r="D697" s="408"/>
      <c r="E697" s="182"/>
      <c r="F697" s="182"/>
      <c r="G697" s="182"/>
      <c r="H697" s="182"/>
      <c r="I697" s="182"/>
      <c r="J697" s="182"/>
      <c r="K697" s="408"/>
      <c r="L697" s="182"/>
      <c r="M697" s="408"/>
      <c r="N697" s="409"/>
      <c r="O697" s="409"/>
      <c r="P697" s="409"/>
      <c r="Q697" s="409"/>
      <c r="R697" s="409"/>
      <c r="S697" s="409"/>
      <c r="T697" s="415"/>
      <c r="U697" s="405"/>
    </row>
    <row r="698" ht="15.95" customHeight="1">
      <c r="A698" s="311"/>
      <c r="B698" s="461"/>
      <c r="C698" s="408"/>
      <c r="D698" s="408"/>
      <c r="E698" s="182"/>
      <c r="F698" s="182"/>
      <c r="G698" s="182"/>
      <c r="H698" s="182"/>
      <c r="I698" s="182"/>
      <c r="J698" s="182"/>
      <c r="K698" s="408"/>
      <c r="L698" s="182"/>
      <c r="M698" s="408"/>
      <c r="N698" s="409"/>
      <c r="O698" s="409"/>
      <c r="P698" s="409"/>
      <c r="Q698" s="409"/>
      <c r="R698" s="409"/>
      <c r="S698" s="409"/>
      <c r="T698" s="415"/>
      <c r="U698" s="405"/>
    </row>
    <row r="699" ht="15.95" customHeight="1">
      <c r="A699" s="311"/>
      <c r="B699" s="461"/>
      <c r="C699" s="408"/>
      <c r="D699" s="408"/>
      <c r="E699" s="182"/>
      <c r="F699" s="182"/>
      <c r="G699" s="182"/>
      <c r="H699" s="182"/>
      <c r="I699" s="182"/>
      <c r="J699" s="182"/>
      <c r="K699" s="408"/>
      <c r="L699" s="182"/>
      <c r="M699" s="408"/>
      <c r="N699" s="409"/>
      <c r="O699" s="409"/>
      <c r="P699" s="409"/>
      <c r="Q699" s="409"/>
      <c r="R699" s="409"/>
      <c r="S699" s="409"/>
      <c r="T699" s="415"/>
      <c r="U699" s="405"/>
    </row>
    <row r="700" ht="15.95" customHeight="1">
      <c r="A700" s="311"/>
      <c r="B700" s="461"/>
      <c r="C700" s="408"/>
      <c r="D700" s="408"/>
      <c r="E700" s="182"/>
      <c r="F700" s="182"/>
      <c r="G700" s="182"/>
      <c r="H700" s="182"/>
      <c r="I700" s="182"/>
      <c r="J700" s="182"/>
      <c r="K700" s="408"/>
      <c r="L700" s="182"/>
      <c r="M700" s="408"/>
      <c r="N700" s="409"/>
      <c r="O700" s="409"/>
      <c r="P700" s="409"/>
      <c r="Q700" s="409"/>
      <c r="R700" s="409"/>
      <c r="S700" s="409"/>
      <c r="T700" s="415"/>
      <c r="U700" s="405"/>
    </row>
    <row r="701" ht="15.95" customHeight="1">
      <c r="A701" s="311"/>
      <c r="B701" s="461"/>
      <c r="C701" s="408"/>
      <c r="D701" s="408"/>
      <c r="E701" s="182"/>
      <c r="F701" s="182"/>
      <c r="G701" s="182"/>
      <c r="H701" s="182"/>
      <c r="I701" s="182"/>
      <c r="J701" s="182"/>
      <c r="K701" s="408"/>
      <c r="L701" s="182"/>
      <c r="M701" s="408"/>
      <c r="N701" s="409"/>
      <c r="O701" s="409"/>
      <c r="P701" s="409"/>
      <c r="Q701" s="409"/>
      <c r="R701" s="409"/>
      <c r="S701" s="409"/>
      <c r="T701" s="415"/>
      <c r="U701" s="405"/>
    </row>
    <row r="702" ht="15.95" customHeight="1">
      <c r="A702" s="311"/>
      <c r="B702" s="461"/>
      <c r="C702" s="408"/>
      <c r="D702" s="408"/>
      <c r="E702" s="182"/>
      <c r="F702" s="182"/>
      <c r="G702" s="182"/>
      <c r="H702" s="182"/>
      <c r="I702" s="182"/>
      <c r="J702" s="182"/>
      <c r="K702" s="408"/>
      <c r="L702" s="182"/>
      <c r="M702" s="408"/>
      <c r="N702" s="409"/>
      <c r="O702" s="409"/>
      <c r="P702" s="409"/>
      <c r="Q702" s="409"/>
      <c r="R702" s="409"/>
      <c r="S702" s="409"/>
      <c r="T702" s="415"/>
      <c r="U702" s="405"/>
    </row>
    <row r="703" ht="15.95" customHeight="1">
      <c r="A703" s="311"/>
      <c r="B703" s="461"/>
      <c r="C703" s="408"/>
      <c r="D703" s="408"/>
      <c r="E703" s="182"/>
      <c r="F703" s="182"/>
      <c r="G703" s="182"/>
      <c r="H703" s="182"/>
      <c r="I703" s="182"/>
      <c r="J703" s="182"/>
      <c r="K703" s="408"/>
      <c r="L703" s="182"/>
      <c r="M703" s="408"/>
      <c r="N703" s="409"/>
      <c r="O703" s="409"/>
      <c r="P703" s="409"/>
      <c r="Q703" s="409"/>
      <c r="R703" s="409"/>
      <c r="S703" s="409"/>
      <c r="T703" s="415"/>
      <c r="U703" s="405"/>
    </row>
    <row r="704" ht="15.95" customHeight="1">
      <c r="A704" s="311"/>
      <c r="B704" s="461"/>
      <c r="C704" s="408"/>
      <c r="D704" s="408"/>
      <c r="E704" s="182"/>
      <c r="F704" s="182"/>
      <c r="G704" s="182"/>
      <c r="H704" s="182"/>
      <c r="I704" s="182"/>
      <c r="J704" s="182"/>
      <c r="K704" s="408"/>
      <c r="L704" s="182"/>
      <c r="M704" s="408"/>
      <c r="N704" s="409"/>
      <c r="O704" s="409"/>
      <c r="P704" s="409"/>
      <c r="Q704" s="409"/>
      <c r="R704" s="409"/>
      <c r="S704" s="409"/>
      <c r="T704" s="415"/>
      <c r="U704" s="405"/>
    </row>
    <row r="705" ht="15.95" customHeight="1">
      <c r="A705" s="311"/>
      <c r="B705" s="461"/>
      <c r="C705" s="408"/>
      <c r="D705" s="408"/>
      <c r="E705" s="182"/>
      <c r="F705" s="182"/>
      <c r="G705" s="182"/>
      <c r="H705" s="182"/>
      <c r="I705" s="182"/>
      <c r="J705" s="182"/>
      <c r="K705" s="408"/>
      <c r="L705" s="182"/>
      <c r="M705" s="408"/>
      <c r="N705" s="409"/>
      <c r="O705" s="409"/>
      <c r="P705" s="409"/>
      <c r="Q705" s="409"/>
      <c r="R705" s="409"/>
      <c r="S705" s="409"/>
      <c r="T705" s="415"/>
      <c r="U705" s="405"/>
    </row>
    <row r="706" ht="15.95" customHeight="1">
      <c r="A706" s="311"/>
      <c r="B706" s="461"/>
      <c r="C706" s="408"/>
      <c r="D706" s="408"/>
      <c r="E706" s="182"/>
      <c r="F706" s="182"/>
      <c r="G706" s="182"/>
      <c r="H706" s="182"/>
      <c r="I706" s="182"/>
      <c r="J706" s="182"/>
      <c r="K706" s="408"/>
      <c r="L706" s="182"/>
      <c r="M706" s="408"/>
      <c r="N706" s="409"/>
      <c r="O706" s="409"/>
      <c r="P706" s="409"/>
      <c r="Q706" s="409"/>
      <c r="R706" s="409"/>
      <c r="S706" s="409"/>
      <c r="T706" s="415"/>
      <c r="U706" s="405"/>
    </row>
    <row r="707" ht="15.95" customHeight="1">
      <c r="A707" s="311"/>
      <c r="B707" s="461"/>
      <c r="C707" s="408"/>
      <c r="D707" s="408"/>
      <c r="E707" s="182"/>
      <c r="F707" s="182"/>
      <c r="G707" s="182"/>
      <c r="H707" s="182"/>
      <c r="I707" s="182"/>
      <c r="J707" s="182"/>
      <c r="K707" s="408"/>
      <c r="L707" s="182"/>
      <c r="M707" s="408"/>
      <c r="N707" s="409"/>
      <c r="O707" s="409"/>
      <c r="P707" s="409"/>
      <c r="Q707" s="409"/>
      <c r="R707" s="409"/>
      <c r="S707" s="409"/>
      <c r="T707" s="415"/>
      <c r="U707" s="405"/>
    </row>
    <row r="708" ht="15.95" customHeight="1">
      <c r="A708" s="311"/>
      <c r="B708" s="461"/>
      <c r="C708" s="408"/>
      <c r="D708" s="408"/>
      <c r="E708" s="182"/>
      <c r="F708" s="182"/>
      <c r="G708" s="182"/>
      <c r="H708" s="182"/>
      <c r="I708" s="182"/>
      <c r="J708" s="182"/>
      <c r="K708" s="408"/>
      <c r="L708" s="182"/>
      <c r="M708" s="408"/>
      <c r="N708" s="409"/>
      <c r="O708" s="409"/>
      <c r="P708" s="409"/>
      <c r="Q708" s="409"/>
      <c r="R708" s="409"/>
      <c r="S708" s="409"/>
      <c r="T708" s="415"/>
      <c r="U708" s="405"/>
    </row>
    <row r="709" ht="15.95" customHeight="1">
      <c r="A709" s="311"/>
      <c r="B709" s="461"/>
      <c r="C709" s="408"/>
      <c r="D709" s="408"/>
      <c r="E709" s="182"/>
      <c r="F709" s="182"/>
      <c r="G709" s="182"/>
      <c r="H709" s="182"/>
      <c r="I709" s="182"/>
      <c r="J709" s="182"/>
      <c r="K709" s="408"/>
      <c r="L709" s="182"/>
      <c r="M709" s="408"/>
      <c r="N709" s="409"/>
      <c r="O709" s="409"/>
      <c r="P709" s="409"/>
      <c r="Q709" s="409"/>
      <c r="R709" s="409"/>
      <c r="S709" s="409"/>
      <c r="T709" s="415"/>
      <c r="U709" s="405"/>
    </row>
    <row r="710" ht="15.95" customHeight="1">
      <c r="A710" s="311"/>
      <c r="B710" s="461"/>
      <c r="C710" s="408"/>
      <c r="D710" s="408"/>
      <c r="E710" s="182"/>
      <c r="F710" s="182"/>
      <c r="G710" s="182"/>
      <c r="H710" s="182"/>
      <c r="I710" s="182"/>
      <c r="J710" s="182"/>
      <c r="K710" s="408"/>
      <c r="L710" s="182"/>
      <c r="M710" s="408"/>
      <c r="N710" s="409"/>
      <c r="O710" s="409"/>
      <c r="P710" s="409"/>
      <c r="Q710" s="409"/>
      <c r="R710" s="409"/>
      <c r="S710" s="409"/>
      <c r="T710" s="415"/>
      <c r="U710" s="405"/>
    </row>
    <row r="711" ht="15.95" customHeight="1">
      <c r="A711" s="311"/>
      <c r="B711" s="461"/>
      <c r="C711" s="408"/>
      <c r="D711" s="408"/>
      <c r="E711" s="182"/>
      <c r="F711" s="182"/>
      <c r="G711" s="182"/>
      <c r="H711" s="182"/>
      <c r="I711" s="182"/>
      <c r="J711" s="182"/>
      <c r="K711" s="408"/>
      <c r="L711" s="182"/>
      <c r="M711" s="408"/>
      <c r="N711" s="409"/>
      <c r="O711" s="409"/>
      <c r="P711" s="409"/>
      <c r="Q711" s="409"/>
      <c r="R711" s="409"/>
      <c r="S711" s="409"/>
      <c r="T711" s="415"/>
      <c r="U711" s="405"/>
    </row>
    <row r="712" ht="15.95" customHeight="1">
      <c r="A712" s="311"/>
      <c r="B712" s="461"/>
      <c r="C712" s="408"/>
      <c r="D712" s="408"/>
      <c r="E712" s="182"/>
      <c r="F712" s="182"/>
      <c r="G712" s="182"/>
      <c r="H712" s="182"/>
      <c r="I712" s="182"/>
      <c r="J712" s="182"/>
      <c r="K712" s="408"/>
      <c r="L712" s="182"/>
      <c r="M712" s="408"/>
      <c r="N712" s="409"/>
      <c r="O712" s="409"/>
      <c r="P712" s="409"/>
      <c r="Q712" s="409"/>
      <c r="R712" s="409"/>
      <c r="S712" s="409"/>
      <c r="T712" s="415"/>
      <c r="U712" s="405"/>
    </row>
    <row r="713" ht="15.95" customHeight="1">
      <c r="A713" s="311"/>
      <c r="B713" s="461"/>
      <c r="C713" s="408"/>
      <c r="D713" s="408"/>
      <c r="E713" s="182"/>
      <c r="F713" s="182"/>
      <c r="G713" s="182"/>
      <c r="H713" s="182"/>
      <c r="I713" s="182"/>
      <c r="J713" s="182"/>
      <c r="K713" s="408"/>
      <c r="L713" s="182"/>
      <c r="M713" s="408"/>
      <c r="N713" s="409"/>
      <c r="O713" s="409"/>
      <c r="P713" s="409"/>
      <c r="Q713" s="409"/>
      <c r="R713" s="409"/>
      <c r="S713" s="409"/>
      <c r="T713" s="415"/>
      <c r="U713" s="405"/>
    </row>
    <row r="714" ht="15.95" customHeight="1">
      <c r="A714" s="311"/>
      <c r="B714" s="461"/>
      <c r="C714" s="408"/>
      <c r="D714" s="408"/>
      <c r="E714" s="182"/>
      <c r="F714" s="182"/>
      <c r="G714" s="182"/>
      <c r="H714" s="182"/>
      <c r="I714" s="182"/>
      <c r="J714" s="182"/>
      <c r="K714" s="408"/>
      <c r="L714" s="182"/>
      <c r="M714" s="408"/>
      <c r="N714" s="409"/>
      <c r="O714" s="409"/>
      <c r="P714" s="409"/>
      <c r="Q714" s="409"/>
      <c r="R714" s="409"/>
      <c r="S714" s="409"/>
      <c r="T714" s="415"/>
      <c r="U714" s="405"/>
    </row>
    <row r="715" ht="15.95" customHeight="1">
      <c r="A715" s="311"/>
      <c r="B715" s="461"/>
      <c r="C715" s="408"/>
      <c r="D715" s="408"/>
      <c r="E715" s="182"/>
      <c r="F715" s="182"/>
      <c r="G715" s="182"/>
      <c r="H715" s="182"/>
      <c r="I715" s="182"/>
      <c r="J715" s="182"/>
      <c r="K715" s="408"/>
      <c r="L715" s="182"/>
      <c r="M715" s="408"/>
      <c r="N715" s="409"/>
      <c r="O715" s="409"/>
      <c r="P715" s="409"/>
      <c r="Q715" s="409"/>
      <c r="R715" s="409"/>
      <c r="S715" s="409"/>
      <c r="T715" s="415"/>
      <c r="U715" s="405"/>
    </row>
    <row r="716" ht="15.95" customHeight="1">
      <c r="A716" s="311"/>
      <c r="B716" s="461"/>
      <c r="C716" s="408"/>
      <c r="D716" s="408"/>
      <c r="E716" s="182"/>
      <c r="F716" s="182"/>
      <c r="G716" s="182"/>
      <c r="H716" s="182"/>
      <c r="I716" s="182"/>
      <c r="J716" s="182"/>
      <c r="K716" s="408"/>
      <c r="L716" s="182"/>
      <c r="M716" s="408"/>
      <c r="N716" s="409"/>
      <c r="O716" s="409"/>
      <c r="P716" s="409"/>
      <c r="Q716" s="409"/>
      <c r="R716" s="409"/>
      <c r="S716" s="409"/>
      <c r="T716" s="415"/>
      <c r="U716" s="405"/>
    </row>
    <row r="717" ht="15.95" customHeight="1">
      <c r="A717" s="311"/>
      <c r="B717" s="461"/>
      <c r="C717" s="408"/>
      <c r="D717" s="408"/>
      <c r="E717" s="182"/>
      <c r="F717" s="182"/>
      <c r="G717" s="182"/>
      <c r="H717" s="182"/>
      <c r="I717" s="182"/>
      <c r="J717" s="182"/>
      <c r="K717" s="408"/>
      <c r="L717" s="182"/>
      <c r="M717" s="408"/>
      <c r="N717" s="409"/>
      <c r="O717" s="409"/>
      <c r="P717" s="409"/>
      <c r="Q717" s="409"/>
      <c r="R717" s="409"/>
      <c r="S717" s="409"/>
      <c r="T717" s="415"/>
      <c r="U717" s="405"/>
    </row>
    <row r="718" ht="15.95" customHeight="1">
      <c r="A718" s="311"/>
      <c r="B718" s="461"/>
      <c r="C718" s="408"/>
      <c r="D718" s="408"/>
      <c r="E718" s="182"/>
      <c r="F718" s="182"/>
      <c r="G718" s="182"/>
      <c r="H718" s="182"/>
      <c r="I718" s="182"/>
      <c r="J718" s="182"/>
      <c r="K718" s="408"/>
      <c r="L718" s="182"/>
      <c r="M718" s="408"/>
      <c r="N718" s="409"/>
      <c r="O718" s="409"/>
      <c r="P718" s="409"/>
      <c r="Q718" s="409"/>
      <c r="R718" s="409"/>
      <c r="S718" s="409"/>
      <c r="T718" s="415"/>
      <c r="U718" s="405"/>
    </row>
    <row r="719" ht="15.95" customHeight="1">
      <c r="A719" s="311"/>
      <c r="B719" s="461"/>
      <c r="C719" s="408"/>
      <c r="D719" s="408"/>
      <c r="E719" s="182"/>
      <c r="F719" s="182"/>
      <c r="G719" s="182"/>
      <c r="H719" s="182"/>
      <c r="I719" s="182"/>
      <c r="J719" s="182"/>
      <c r="K719" s="408"/>
      <c r="L719" s="182"/>
      <c r="M719" s="408"/>
      <c r="N719" s="409"/>
      <c r="O719" s="409"/>
      <c r="P719" s="409"/>
      <c r="Q719" s="409"/>
      <c r="R719" s="409"/>
      <c r="S719" s="409"/>
      <c r="T719" s="415"/>
      <c r="U719" s="405"/>
    </row>
    <row r="720" ht="15.95" customHeight="1">
      <c r="A720" s="311"/>
      <c r="B720" s="461"/>
      <c r="C720" s="408"/>
      <c r="D720" s="408"/>
      <c r="E720" s="182"/>
      <c r="F720" s="182"/>
      <c r="G720" s="182"/>
      <c r="H720" s="182"/>
      <c r="I720" s="182"/>
      <c r="J720" s="182"/>
      <c r="K720" s="408"/>
      <c r="L720" s="182"/>
      <c r="M720" s="408"/>
      <c r="N720" s="409"/>
      <c r="O720" s="409"/>
      <c r="P720" s="409"/>
      <c r="Q720" s="409"/>
      <c r="R720" s="409"/>
      <c r="S720" s="409"/>
      <c r="T720" s="415"/>
      <c r="U720" s="405"/>
    </row>
    <row r="721" ht="15.95" customHeight="1">
      <c r="A721" s="311"/>
      <c r="B721" s="461"/>
      <c r="C721" s="408"/>
      <c r="D721" s="408"/>
      <c r="E721" s="182"/>
      <c r="F721" s="182"/>
      <c r="G721" s="182"/>
      <c r="H721" s="182"/>
      <c r="I721" s="182"/>
      <c r="J721" s="182"/>
      <c r="K721" s="408"/>
      <c r="L721" s="182"/>
      <c r="M721" s="408"/>
      <c r="N721" s="409"/>
      <c r="O721" s="409"/>
      <c r="P721" s="409"/>
      <c r="Q721" s="409"/>
      <c r="R721" s="409"/>
      <c r="S721" s="409"/>
      <c r="T721" s="415"/>
      <c r="U721" s="405"/>
    </row>
    <row r="722" ht="15.95" customHeight="1">
      <c r="A722" s="311"/>
      <c r="B722" s="461"/>
      <c r="C722" s="408"/>
      <c r="D722" s="408"/>
      <c r="E722" s="182"/>
      <c r="F722" s="182"/>
      <c r="G722" s="182"/>
      <c r="H722" s="182"/>
      <c r="I722" s="182"/>
      <c r="J722" s="182"/>
      <c r="K722" s="408"/>
      <c r="L722" s="182"/>
      <c r="M722" s="408"/>
      <c r="N722" s="409"/>
      <c r="O722" s="409"/>
      <c r="P722" s="409"/>
      <c r="Q722" s="409"/>
      <c r="R722" s="409"/>
      <c r="S722" s="409"/>
      <c r="T722" s="415"/>
      <c r="U722" s="405"/>
    </row>
    <row r="723" ht="15.95" customHeight="1">
      <c r="A723" s="311"/>
      <c r="B723" s="461"/>
      <c r="C723" s="408"/>
      <c r="D723" s="408"/>
      <c r="E723" s="182"/>
      <c r="F723" s="182"/>
      <c r="G723" s="182"/>
      <c r="H723" s="182"/>
      <c r="I723" s="182"/>
      <c r="J723" s="182"/>
      <c r="K723" s="408"/>
      <c r="L723" s="182"/>
      <c r="M723" s="408"/>
      <c r="N723" s="409"/>
      <c r="O723" s="409"/>
      <c r="P723" s="409"/>
      <c r="Q723" s="409"/>
      <c r="R723" s="409"/>
      <c r="S723" s="409"/>
      <c r="T723" s="415"/>
      <c r="U723" s="405"/>
    </row>
    <row r="724" ht="15.95" customHeight="1">
      <c r="A724" s="311"/>
      <c r="B724" s="461"/>
      <c r="C724" s="408"/>
      <c r="D724" s="408"/>
      <c r="E724" s="182"/>
      <c r="F724" s="182"/>
      <c r="G724" s="182"/>
      <c r="H724" s="182"/>
      <c r="I724" s="182"/>
      <c r="J724" s="182"/>
      <c r="K724" s="408"/>
      <c r="L724" s="182"/>
      <c r="M724" s="408"/>
      <c r="N724" s="409"/>
      <c r="O724" s="409"/>
      <c r="P724" s="409"/>
      <c r="Q724" s="409"/>
      <c r="R724" s="409"/>
      <c r="S724" s="409"/>
      <c r="T724" s="415"/>
      <c r="U724" s="405"/>
    </row>
    <row r="725" ht="15.95" customHeight="1">
      <c r="A725" s="311"/>
      <c r="B725" s="461"/>
      <c r="C725" s="408"/>
      <c r="D725" s="408"/>
      <c r="E725" s="182"/>
      <c r="F725" s="182"/>
      <c r="G725" s="182"/>
      <c r="H725" s="182"/>
      <c r="I725" s="182"/>
      <c r="J725" s="182"/>
      <c r="K725" s="408"/>
      <c r="L725" s="182"/>
      <c r="M725" s="408"/>
      <c r="N725" s="409"/>
      <c r="O725" s="409"/>
      <c r="P725" s="409"/>
      <c r="Q725" s="409"/>
      <c r="R725" s="409"/>
      <c r="S725" s="409"/>
      <c r="T725" s="415"/>
      <c r="U725" s="405"/>
    </row>
    <row r="726" ht="15.95" customHeight="1">
      <c r="A726" s="311"/>
      <c r="B726" s="461"/>
      <c r="C726" s="408"/>
      <c r="D726" s="408"/>
      <c r="E726" s="182"/>
      <c r="F726" s="182"/>
      <c r="G726" s="182"/>
      <c r="H726" s="182"/>
      <c r="I726" s="182"/>
      <c r="J726" s="182"/>
      <c r="K726" s="408"/>
      <c r="L726" s="182"/>
      <c r="M726" s="408"/>
      <c r="N726" s="409"/>
      <c r="O726" s="409"/>
      <c r="P726" s="409"/>
      <c r="Q726" s="409"/>
      <c r="R726" s="409"/>
      <c r="S726" s="409"/>
      <c r="T726" s="415"/>
      <c r="U726" s="405"/>
    </row>
    <row r="727" ht="15.95" customHeight="1">
      <c r="A727" s="311"/>
      <c r="B727" s="461"/>
      <c r="C727" s="408"/>
      <c r="D727" s="408"/>
      <c r="E727" s="182"/>
      <c r="F727" s="182"/>
      <c r="G727" s="182"/>
      <c r="H727" s="182"/>
      <c r="I727" s="182"/>
      <c r="J727" s="182"/>
      <c r="K727" s="408"/>
      <c r="L727" s="182"/>
      <c r="M727" s="408"/>
      <c r="N727" s="409"/>
      <c r="O727" s="409"/>
      <c r="P727" s="409"/>
      <c r="Q727" s="409"/>
      <c r="R727" s="409"/>
      <c r="S727" s="409"/>
      <c r="T727" s="415"/>
      <c r="U727" s="405"/>
    </row>
    <row r="728" ht="15.95" customHeight="1">
      <c r="A728" s="311"/>
      <c r="B728" s="461"/>
      <c r="C728" s="408"/>
      <c r="D728" s="408"/>
      <c r="E728" s="182"/>
      <c r="F728" s="182"/>
      <c r="G728" s="182"/>
      <c r="H728" s="182"/>
      <c r="I728" s="182"/>
      <c r="J728" s="182"/>
      <c r="K728" s="408"/>
      <c r="L728" s="182"/>
      <c r="M728" s="408"/>
      <c r="N728" s="409"/>
      <c r="O728" s="409"/>
      <c r="P728" s="409"/>
      <c r="Q728" s="409"/>
      <c r="R728" s="409"/>
      <c r="S728" s="409"/>
      <c r="T728" s="415"/>
      <c r="U728" s="405"/>
    </row>
    <row r="729" ht="15.95" customHeight="1">
      <c r="A729" s="311"/>
      <c r="B729" s="461"/>
      <c r="C729" s="408"/>
      <c r="D729" s="408"/>
      <c r="E729" s="182"/>
      <c r="F729" s="182"/>
      <c r="G729" s="182"/>
      <c r="H729" s="182"/>
      <c r="I729" s="182"/>
      <c r="J729" s="182"/>
      <c r="K729" s="408"/>
      <c r="L729" s="182"/>
      <c r="M729" s="408"/>
      <c r="N729" s="409"/>
      <c r="O729" s="409"/>
      <c r="P729" s="409"/>
      <c r="Q729" s="409"/>
      <c r="R729" s="409"/>
      <c r="S729" s="409"/>
      <c r="T729" s="415"/>
      <c r="U729" s="405"/>
    </row>
    <row r="730" ht="15.95" customHeight="1">
      <c r="A730" s="311"/>
      <c r="B730" s="461"/>
      <c r="C730" s="408"/>
      <c r="D730" s="408"/>
      <c r="E730" s="182"/>
      <c r="F730" s="182"/>
      <c r="G730" s="182"/>
      <c r="H730" s="182"/>
      <c r="I730" s="182"/>
      <c r="J730" s="182"/>
      <c r="K730" s="408"/>
      <c r="L730" s="182"/>
      <c r="M730" s="408"/>
      <c r="N730" s="409"/>
      <c r="O730" s="409"/>
      <c r="P730" s="409"/>
      <c r="Q730" s="409"/>
      <c r="R730" s="409"/>
      <c r="S730" s="409"/>
      <c r="T730" s="415"/>
      <c r="U730" s="405"/>
    </row>
    <row r="731" ht="15.95" customHeight="1">
      <c r="A731" s="311"/>
      <c r="B731" s="461"/>
      <c r="C731" s="408"/>
      <c r="D731" s="408"/>
      <c r="E731" s="182"/>
      <c r="F731" s="182"/>
      <c r="G731" s="182"/>
      <c r="H731" s="182"/>
      <c r="I731" s="182"/>
      <c r="J731" s="182"/>
      <c r="K731" s="408"/>
      <c r="L731" s="182"/>
      <c r="M731" s="408"/>
      <c r="N731" s="409"/>
      <c r="O731" s="409"/>
      <c r="P731" s="409"/>
      <c r="Q731" s="409"/>
      <c r="R731" s="409"/>
      <c r="S731" s="409"/>
      <c r="T731" s="415"/>
      <c r="U731" s="405"/>
    </row>
    <row r="732" ht="15.95" customHeight="1">
      <c r="A732" s="311"/>
      <c r="B732" s="461"/>
      <c r="C732" s="408"/>
      <c r="D732" s="408"/>
      <c r="E732" s="182"/>
      <c r="F732" s="182"/>
      <c r="G732" s="182"/>
      <c r="H732" s="182"/>
      <c r="I732" s="182"/>
      <c r="J732" s="182"/>
      <c r="K732" s="408"/>
      <c r="L732" s="182"/>
      <c r="M732" s="408"/>
      <c r="N732" s="409"/>
      <c r="O732" s="409"/>
      <c r="P732" s="409"/>
      <c r="Q732" s="409"/>
      <c r="R732" s="409"/>
      <c r="S732" s="409"/>
      <c r="T732" s="415"/>
      <c r="U732" s="405"/>
    </row>
    <row r="733" ht="15.95" customHeight="1">
      <c r="A733" s="311"/>
      <c r="B733" s="461"/>
      <c r="C733" s="408"/>
      <c r="D733" s="408"/>
      <c r="E733" s="182"/>
      <c r="F733" s="182"/>
      <c r="G733" s="182"/>
      <c r="H733" s="182"/>
      <c r="I733" s="182"/>
      <c r="J733" s="182"/>
      <c r="K733" s="408"/>
      <c r="L733" s="182"/>
      <c r="M733" s="408"/>
      <c r="N733" s="409"/>
      <c r="O733" s="409"/>
      <c r="P733" s="409"/>
      <c r="Q733" s="409"/>
      <c r="R733" s="409"/>
      <c r="S733" s="409"/>
      <c r="T733" s="415"/>
      <c r="U733" s="405"/>
    </row>
    <row r="734" ht="15.95" customHeight="1">
      <c r="A734" s="311"/>
      <c r="B734" s="461"/>
      <c r="C734" s="408"/>
      <c r="D734" s="408"/>
      <c r="E734" s="182"/>
      <c r="F734" s="182"/>
      <c r="G734" s="182"/>
      <c r="H734" s="182"/>
      <c r="I734" s="182"/>
      <c r="J734" s="182"/>
      <c r="K734" s="408"/>
      <c r="L734" s="182"/>
      <c r="M734" s="408"/>
      <c r="N734" s="409"/>
      <c r="O734" s="409"/>
      <c r="P734" s="409"/>
      <c r="Q734" s="409"/>
      <c r="R734" s="409"/>
      <c r="S734" s="409"/>
      <c r="T734" s="415"/>
      <c r="U734" s="405"/>
    </row>
    <row r="735" ht="15.95" customHeight="1">
      <c r="A735" s="311"/>
      <c r="B735" s="461"/>
      <c r="C735" s="408"/>
      <c r="D735" s="408"/>
      <c r="E735" s="182"/>
      <c r="F735" s="182"/>
      <c r="G735" s="182"/>
      <c r="H735" s="182"/>
      <c r="I735" s="182"/>
      <c r="J735" s="182"/>
      <c r="K735" s="408"/>
      <c r="L735" s="182"/>
      <c r="M735" s="408"/>
      <c r="N735" s="409"/>
      <c r="O735" s="409"/>
      <c r="P735" s="409"/>
      <c r="Q735" s="409"/>
      <c r="R735" s="409"/>
      <c r="S735" s="409"/>
      <c r="T735" s="415"/>
      <c r="U735" s="405"/>
    </row>
    <row r="736" ht="15.95" customHeight="1">
      <c r="A736" s="311"/>
      <c r="B736" s="461"/>
      <c r="C736" s="408"/>
      <c r="D736" s="408"/>
      <c r="E736" s="182"/>
      <c r="F736" s="182"/>
      <c r="G736" s="182"/>
      <c r="H736" s="182"/>
      <c r="I736" s="182"/>
      <c r="J736" s="182"/>
      <c r="K736" s="408"/>
      <c r="L736" s="182"/>
      <c r="M736" s="408"/>
      <c r="N736" s="409"/>
      <c r="O736" s="409"/>
      <c r="P736" s="409"/>
      <c r="Q736" s="409"/>
      <c r="R736" s="409"/>
      <c r="S736" s="409"/>
      <c r="T736" s="415"/>
      <c r="U736" s="405"/>
    </row>
    <row r="737" ht="15.95" customHeight="1">
      <c r="A737" s="311"/>
      <c r="B737" s="461"/>
      <c r="C737" s="408"/>
      <c r="D737" s="408"/>
      <c r="E737" s="182"/>
      <c r="F737" s="182"/>
      <c r="G737" s="182"/>
      <c r="H737" s="182"/>
      <c r="I737" s="182"/>
      <c r="J737" s="182"/>
      <c r="K737" s="408"/>
      <c r="L737" s="182"/>
      <c r="M737" s="408"/>
      <c r="N737" s="409"/>
      <c r="O737" s="409"/>
      <c r="P737" s="409"/>
      <c r="Q737" s="409"/>
      <c r="R737" s="409"/>
      <c r="S737" s="409"/>
      <c r="T737" s="415"/>
      <c r="U737" s="405"/>
    </row>
    <row r="738" ht="15.95" customHeight="1">
      <c r="A738" s="311"/>
      <c r="B738" s="461"/>
      <c r="C738" s="408"/>
      <c r="D738" s="408"/>
      <c r="E738" s="182"/>
      <c r="F738" s="182"/>
      <c r="G738" s="182"/>
      <c r="H738" s="182"/>
      <c r="I738" s="182"/>
      <c r="J738" s="182"/>
      <c r="K738" s="408"/>
      <c r="L738" s="182"/>
      <c r="M738" s="408"/>
      <c r="N738" s="409"/>
      <c r="O738" s="409"/>
      <c r="P738" s="409"/>
      <c r="Q738" s="409"/>
      <c r="R738" s="409"/>
      <c r="S738" s="409"/>
      <c r="T738" s="415"/>
      <c r="U738" s="405"/>
    </row>
    <row r="739" ht="15.95" customHeight="1">
      <c r="A739" s="311"/>
      <c r="B739" s="461"/>
      <c r="C739" s="408"/>
      <c r="D739" s="408"/>
      <c r="E739" s="182"/>
      <c r="F739" s="182"/>
      <c r="G739" s="182"/>
      <c r="H739" s="182"/>
      <c r="I739" s="182"/>
      <c r="J739" s="182"/>
      <c r="K739" s="408"/>
      <c r="L739" s="182"/>
      <c r="M739" s="408"/>
      <c r="N739" s="409"/>
      <c r="O739" s="409"/>
      <c r="P739" s="409"/>
      <c r="Q739" s="409"/>
      <c r="R739" s="409"/>
      <c r="S739" s="409"/>
      <c r="T739" s="415"/>
      <c r="U739" s="405"/>
    </row>
    <row r="740" ht="15.95" customHeight="1">
      <c r="A740" s="311"/>
      <c r="B740" s="461"/>
      <c r="C740" s="408"/>
      <c r="D740" s="408"/>
      <c r="E740" s="182"/>
      <c r="F740" s="182"/>
      <c r="G740" s="182"/>
      <c r="H740" s="182"/>
      <c r="I740" s="182"/>
      <c r="J740" s="182"/>
      <c r="K740" s="408"/>
      <c r="L740" s="182"/>
      <c r="M740" s="408"/>
      <c r="N740" s="409"/>
      <c r="O740" s="409"/>
      <c r="P740" s="409"/>
      <c r="Q740" s="409"/>
      <c r="R740" s="409"/>
      <c r="S740" s="409"/>
      <c r="T740" s="415"/>
      <c r="U740" s="405"/>
    </row>
    <row r="741" ht="15.95" customHeight="1">
      <c r="A741" s="311"/>
      <c r="B741" s="461"/>
      <c r="C741" s="408"/>
      <c r="D741" s="408"/>
      <c r="E741" s="182"/>
      <c r="F741" s="182"/>
      <c r="G741" s="182"/>
      <c r="H741" s="182"/>
      <c r="I741" s="182"/>
      <c r="J741" s="182"/>
      <c r="K741" s="408"/>
      <c r="L741" s="182"/>
      <c r="M741" s="408"/>
      <c r="N741" s="409"/>
      <c r="O741" s="409"/>
      <c r="P741" s="409"/>
      <c r="Q741" s="409"/>
      <c r="R741" s="409"/>
      <c r="S741" s="409"/>
      <c r="T741" s="415"/>
      <c r="U741" s="405"/>
    </row>
    <row r="742" ht="15.95" customHeight="1">
      <c r="A742" s="311"/>
      <c r="B742" s="461"/>
      <c r="C742" s="408"/>
      <c r="D742" s="408"/>
      <c r="E742" s="182"/>
      <c r="F742" s="182"/>
      <c r="G742" s="182"/>
      <c r="H742" s="182"/>
      <c r="I742" s="182"/>
      <c r="J742" s="182"/>
      <c r="K742" s="408"/>
      <c r="L742" s="182"/>
      <c r="M742" s="408"/>
      <c r="N742" s="409"/>
      <c r="O742" s="409"/>
      <c r="P742" s="409"/>
      <c r="Q742" s="409"/>
      <c r="R742" s="409"/>
      <c r="S742" s="409"/>
      <c r="T742" s="415"/>
      <c r="U742" s="405"/>
    </row>
    <row r="743" ht="15.95" customHeight="1">
      <c r="A743" s="311"/>
      <c r="B743" s="461"/>
      <c r="C743" s="408"/>
      <c r="D743" s="408"/>
      <c r="E743" s="182"/>
      <c r="F743" s="182"/>
      <c r="G743" s="182"/>
      <c r="H743" s="182"/>
      <c r="I743" s="182"/>
      <c r="J743" s="182"/>
      <c r="K743" s="408"/>
      <c r="L743" s="182"/>
      <c r="M743" s="408"/>
      <c r="N743" s="409"/>
      <c r="O743" s="409"/>
      <c r="P743" s="409"/>
      <c r="Q743" s="409"/>
      <c r="R743" s="409"/>
      <c r="S743" s="409"/>
      <c r="T743" s="415"/>
      <c r="U743" s="405"/>
    </row>
    <row r="744" ht="15.95" customHeight="1">
      <c r="A744" s="311"/>
      <c r="B744" s="461"/>
      <c r="C744" s="408"/>
      <c r="D744" s="408"/>
      <c r="E744" s="182"/>
      <c r="F744" s="182"/>
      <c r="G744" s="182"/>
      <c r="H744" s="182"/>
      <c r="I744" s="182"/>
      <c r="J744" s="182"/>
      <c r="K744" s="408"/>
      <c r="L744" s="182"/>
      <c r="M744" s="408"/>
      <c r="N744" s="409"/>
      <c r="O744" s="409"/>
      <c r="P744" s="409"/>
      <c r="Q744" s="409"/>
      <c r="R744" s="409"/>
      <c r="S744" s="409"/>
      <c r="T744" s="415"/>
      <c r="U744" s="405"/>
    </row>
    <row r="745" ht="15.95" customHeight="1">
      <c r="A745" s="311"/>
      <c r="B745" s="461"/>
      <c r="C745" s="408"/>
      <c r="D745" s="408"/>
      <c r="E745" s="182"/>
      <c r="F745" s="182"/>
      <c r="G745" s="182"/>
      <c r="H745" s="182"/>
      <c r="I745" s="182"/>
      <c r="J745" s="182"/>
      <c r="K745" s="408"/>
      <c r="L745" s="182"/>
      <c r="M745" s="408"/>
      <c r="N745" s="409"/>
      <c r="O745" s="409"/>
      <c r="P745" s="409"/>
      <c r="Q745" s="409"/>
      <c r="R745" s="409"/>
      <c r="S745" s="409"/>
      <c r="T745" s="415"/>
      <c r="U745" s="405"/>
    </row>
    <row r="746" ht="15.95" customHeight="1">
      <c r="A746" s="311"/>
      <c r="B746" s="461"/>
      <c r="C746" s="408"/>
      <c r="D746" s="408"/>
      <c r="E746" s="182"/>
      <c r="F746" s="182"/>
      <c r="G746" s="182"/>
      <c r="H746" s="182"/>
      <c r="I746" s="182"/>
      <c r="J746" s="182"/>
      <c r="K746" s="408"/>
      <c r="L746" s="182"/>
      <c r="M746" s="408"/>
      <c r="N746" s="409"/>
      <c r="O746" s="409"/>
      <c r="P746" s="409"/>
      <c r="Q746" s="409"/>
      <c r="R746" s="409"/>
      <c r="S746" s="409"/>
      <c r="T746" s="415"/>
      <c r="U746" s="405"/>
    </row>
  </sheetData>
  <conditionalFormatting sqref="B1:B3">
    <cfRule type="containsText" dxfId="95" priority="1" stopIfTrue="1" text="U">
      <formula>NOT(ISERROR(FIND(UPPER("U"),UPPER(B1))))</formula>
      <formula>"U"</formula>
    </cfRule>
    <cfRule type="containsText" dxfId="96" priority="2" stopIfTrue="1" text="F-V">
      <formula>NOT(ISERROR(FIND(UPPER("F-V"),UPPER(B1))))</formula>
      <formula>"F-V"</formula>
    </cfRule>
  </conditionalFormatting>
  <conditionalFormatting sqref="K3:K76 N3:N76 M77 K78:K147 N78:N147 P142:P143">
    <cfRule type="cellIs" dxfId="97" priority="1" operator="equal" stopIfTrue="1">
      <formula>"P"</formula>
    </cfRule>
  </conditionalFormatting>
  <conditionalFormatting sqref="B4:B746">
    <cfRule type="containsText" dxfId="98" priority="1" stopIfTrue="1" text="U">
      <formula>NOT(ISERROR(FIND(UPPER("U"),UPPER(B4))))</formula>
      <formula>"U"</formula>
    </cfRule>
    <cfRule type="containsText" dxfId="99" priority="2" stopIfTrue="1" text="F-V">
      <formula>NOT(ISERROR(FIND(UPPER("F-V"),UPPER(B4))))</formula>
      <formula>"F-V"</formula>
    </cfRule>
    <cfRule type="containsText" dxfId="100" priority="3" stopIfTrue="1" text="NE">
      <formula>NOT(ISERROR(FIND(UPPER("NE"),UPPER(B4))))</formula>
      <formula>"NE"</formula>
    </cfRule>
    <cfRule type="containsText" dxfId="101" priority="4" stopIfTrue="1" text="S">
      <formula>NOT(ISERROR(FIND(UPPER("S"),UPPER(B4))))</formula>
      <formula>"S"</formula>
    </cfRule>
  </conditionalFormatting>
  <conditionalFormatting sqref="L232 L237 M275">
    <cfRule type="cellIs" dxfId="102" priority="1" operator="equal" stopIfTrue="1">
      <formula>"P/U"</formula>
    </cfRule>
    <cfRule type="cellIs" dxfId="103" priority="2" operator="equal" stopIfTrue="1">
      <formula>"P/U"</formula>
    </cfRule>
  </conditionalFormatting>
  <conditionalFormatting sqref="L270">
    <cfRule type="cellIs" dxfId="104" priority="1" operator="equal" stopIfTrue="1">
      <formula>"P"</formula>
    </cfRule>
    <cfRule type="cellIs" dxfId="105" priority="2" operator="equal" stopIfTrue="1">
      <formula>"P/U"</formula>
    </cfRule>
    <cfRule type="cellIs" dxfId="106" priority="3" operator="equal" stopIfTrue="1">
      <formula>"P/U"</formula>
    </cfRule>
  </conditionalFormatting>
  <pageMargins left="0.11811" right="0.11811" top="0.393701" bottom="0.393701" header="0" footer="0.11811"/>
  <pageSetup firstPageNumber="1" fitToHeight="1" fitToWidth="1" scale="90" useFirstPageNumber="0" orientation="landscape" pageOrder="downThenOver"/>
  <headerFooter>
    <oddFooter>&amp;L&amp;"Calibri,Regular"&amp;11&amp;K000000/Users/christian/Library/Containers/com.apple.mail/Data/Library/Mail Downloads/BD7E203E-1458-4542-9D04-1B399BF575D2/01_Filialen Übersicht 2024.xlsx</oddFooter>
  </headerFooter>
  <drawing r:id="rId1"/>
  <legacyDrawing r:id="rId2"/>
</worksheet>
</file>

<file path=xl/worksheets/sheet5.xml><?xml version="1.0" encoding="utf-8"?>
<worksheet xmlns:r="http://schemas.openxmlformats.org/officeDocument/2006/relationships" xmlns="http://schemas.openxmlformats.org/spreadsheetml/2006/main">
  <dimension ref="A1:AR167"/>
  <sheetViews>
    <sheetView workbookViewId="0" showGridLines="0" defaultGridColor="1"/>
  </sheetViews>
  <sheetFormatPr defaultColWidth="10.8333" defaultRowHeight="15" customHeight="1" outlineLevelRow="0" outlineLevelCol="0"/>
  <cols>
    <col min="1" max="1" width="3.85156" style="465" customWidth="1"/>
    <col min="2" max="2" width="4.85156" style="465" customWidth="1"/>
    <col min="3" max="4" width="6.67188" style="465" customWidth="1"/>
    <col min="5" max="5" width="6.85156" style="465" customWidth="1"/>
    <col min="6" max="6" width="21" style="465" customWidth="1"/>
    <col min="7" max="7" width="25.5" style="465" customWidth="1"/>
    <col min="8" max="8" width="6.5" style="465" customWidth="1"/>
    <col min="9" max="9" width="5.5" style="465" customWidth="1"/>
    <col min="10" max="10" width="10.8516" style="465" customWidth="1"/>
    <col min="11" max="11" width="8.35156" style="465" customWidth="1"/>
    <col min="12" max="12" width="7.85156" style="465" customWidth="1"/>
    <col min="13" max="13" width="19" style="465" customWidth="1"/>
    <col min="14" max="14" width="12.3516" style="465" customWidth="1"/>
    <col min="15" max="15" width="23.8516" style="465" customWidth="1"/>
    <col min="16" max="16" width="17" style="465" customWidth="1"/>
    <col min="17" max="17" width="14.1719" style="465" customWidth="1"/>
    <col min="18" max="18" width="8.85156" style="465" customWidth="1"/>
    <col min="19" max="43" hidden="1" width="10.8333" style="465" customWidth="1"/>
    <col min="44" max="44" width="11.5" style="465" customWidth="1"/>
    <col min="45" max="16384" width="10.8516" style="465" customWidth="1"/>
  </cols>
  <sheetData>
    <row r="1" ht="13.55" customHeight="1">
      <c r="A1" s="466"/>
      <c r="B1" s="467"/>
      <c r="C1" s="413">
        <v>1</v>
      </c>
      <c r="D1" s="413">
        <f>C1+1</f>
        <v>2</v>
      </c>
      <c r="E1" s="103">
        <f>D1+1</f>
        <v>3</v>
      </c>
      <c r="F1" s="103">
        <f>E1+1</f>
        <v>4</v>
      </c>
      <c r="G1" s="103">
        <f>F1+1</f>
        <v>5</v>
      </c>
      <c r="H1" s="103">
        <f>G1+1</f>
        <v>6</v>
      </c>
      <c r="I1" s="103">
        <f>H1+1</f>
        <v>7</v>
      </c>
      <c r="J1" s="103">
        <f>I1+1</f>
        <v>8</v>
      </c>
      <c r="K1" s="103">
        <f>J1+1</f>
        <v>9</v>
      </c>
      <c r="L1" s="103">
        <f>K1+1</f>
        <v>10</v>
      </c>
      <c r="M1" s="468"/>
      <c r="N1" s="468"/>
      <c r="O1" s="468">
        <f>N1+1</f>
        <v>1</v>
      </c>
      <c r="P1" s="468">
        <f>O1+1</f>
        <v>2</v>
      </c>
      <c r="Q1" s="468">
        <f>P1+1</f>
        <v>3</v>
      </c>
      <c r="R1" s="468">
        <f>Q1+1</f>
        <v>4</v>
      </c>
      <c r="S1" s="468">
        <f>R1+1</f>
        <v>5</v>
      </c>
      <c r="T1" s="468">
        <f>S1+1</f>
        <v>6</v>
      </c>
      <c r="U1" s="468">
        <f>T1+1</f>
        <v>7</v>
      </c>
      <c r="V1" s="468">
        <f>U1+1</f>
        <v>8</v>
      </c>
      <c r="W1" s="468">
        <f>V1+1</f>
        <v>9</v>
      </c>
      <c r="X1" s="468">
        <f>W1+1</f>
        <v>10</v>
      </c>
      <c r="Y1" s="468">
        <f>X1+1</f>
        <v>11</v>
      </c>
      <c r="Z1" s="468">
        <f>Y1+1</f>
        <v>12</v>
      </c>
      <c r="AA1" s="468">
        <f>Z1+1</f>
        <v>13</v>
      </c>
      <c r="AB1" s="468">
        <f>AA1+1</f>
        <v>14</v>
      </c>
      <c r="AC1" s="468">
        <f>AB1+1</f>
        <v>15</v>
      </c>
      <c r="AD1" s="468">
        <f>AC1+1</f>
        <v>16</v>
      </c>
      <c r="AE1" s="468">
        <f>AD1+1</f>
        <v>17</v>
      </c>
      <c r="AF1" s="468">
        <f>AE1+1</f>
        <v>18</v>
      </c>
      <c r="AG1" s="468">
        <f>AF1+1</f>
        <v>19</v>
      </c>
      <c r="AH1" s="468">
        <f>AG1+1</f>
        <v>20</v>
      </c>
      <c r="AI1" s="468">
        <f>AH1+1</f>
        <v>21</v>
      </c>
      <c r="AJ1" s="468">
        <f>AI1+1</f>
        <v>22</v>
      </c>
      <c r="AK1" s="468">
        <f>AJ1+1</f>
        <v>23</v>
      </c>
      <c r="AL1" s="468">
        <f>AK1+1</f>
        <v>24</v>
      </c>
      <c r="AM1" s="468">
        <f>AL1+1</f>
        <v>25</v>
      </c>
      <c r="AN1" s="468">
        <f>AM1+1</f>
        <v>26</v>
      </c>
      <c r="AO1" s="468">
        <f>AN1+1</f>
        <v>27</v>
      </c>
      <c r="AP1" s="468">
        <f>AO1+1</f>
        <v>28</v>
      </c>
      <c r="AQ1" s="468">
        <f>AP1+1</f>
        <v>29</v>
      </c>
      <c r="AR1" s="468">
        <f>AQ1+1</f>
        <v>30</v>
      </c>
    </row>
    <row r="2" ht="21" customHeight="1">
      <c r="A2" s="466"/>
      <c r="B2" s="467"/>
      <c r="C2" t="s" s="469">
        <v>2022</v>
      </c>
      <c r="D2" s="311"/>
      <c r="E2" s="12"/>
      <c r="F2" s="12"/>
      <c r="G2" s="12"/>
      <c r="H2" s="12"/>
      <c r="I2" s="12"/>
      <c r="J2" s="12"/>
      <c r="K2" s="12"/>
      <c r="L2" s="12"/>
      <c r="M2" s="12"/>
      <c r="N2" s="470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</row>
    <row r="3" ht="16.5" customHeight="1">
      <c r="A3" s="471"/>
      <c r="B3" s="472">
        <v>2019</v>
      </c>
      <c r="C3" s="473"/>
      <c r="D3" s="473"/>
      <c r="E3" s="473"/>
      <c r="F3" s="473"/>
      <c r="G3" s="473"/>
      <c r="H3" s="33"/>
      <c r="I3" s="33"/>
      <c r="J3" s="33"/>
      <c r="K3" s="33"/>
      <c r="L3" s="33"/>
      <c r="M3" s="33"/>
      <c r="N3" s="474"/>
      <c r="O3" s="474"/>
      <c r="P3" s="474"/>
      <c r="Q3" s="474"/>
      <c r="R3" s="474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</row>
    <row r="4" ht="35.25" customHeight="1">
      <c r="A4" s="475"/>
      <c r="B4" t="s" s="476">
        <v>2023</v>
      </c>
      <c r="C4" t="s" s="477">
        <v>2024</v>
      </c>
      <c r="D4" t="s" s="478">
        <v>9</v>
      </c>
      <c r="E4" t="s" s="478">
        <v>10</v>
      </c>
      <c r="F4" t="s" s="478">
        <v>11</v>
      </c>
      <c r="G4" t="s" s="478">
        <v>12</v>
      </c>
      <c r="H4" t="s" s="478">
        <v>14</v>
      </c>
      <c r="I4" t="s" s="479">
        <v>15</v>
      </c>
      <c r="J4" t="s" s="476">
        <v>16</v>
      </c>
      <c r="K4" t="s" s="479">
        <v>17</v>
      </c>
      <c r="L4" t="s" s="479">
        <v>18</v>
      </c>
      <c r="M4" t="s" s="476">
        <v>2025</v>
      </c>
      <c r="N4" t="s" s="480">
        <v>2021</v>
      </c>
      <c r="O4" s="481"/>
      <c r="P4" s="481"/>
      <c r="Q4" s="481"/>
      <c r="R4" s="482"/>
      <c r="S4" s="483"/>
      <c r="T4" s="483"/>
      <c r="U4" s="483"/>
      <c r="V4" s="483"/>
      <c r="W4" s="483"/>
      <c r="X4" s="483"/>
      <c r="Y4" s="483"/>
      <c r="Z4" s="483"/>
      <c r="AA4" s="483"/>
      <c r="AB4" s="483"/>
      <c r="AC4" s="483"/>
      <c r="AD4" s="483"/>
      <c r="AE4" s="483"/>
      <c r="AF4" s="483"/>
      <c r="AG4" s="483"/>
      <c r="AH4" s="483"/>
      <c r="AI4" s="483"/>
      <c r="AJ4" s="483"/>
      <c r="AK4" s="483"/>
      <c r="AL4" s="483"/>
      <c r="AM4" s="483"/>
      <c r="AN4" s="483"/>
      <c r="AO4" s="483"/>
      <c r="AP4" s="483"/>
      <c r="AQ4" s="483"/>
      <c r="AR4" s="57"/>
    </row>
    <row r="5" ht="18" customHeight="1">
      <c r="A5" s="484">
        <f>A4+1</f>
        <v>1</v>
      </c>
      <c r="B5" s="485">
        <v>2019</v>
      </c>
      <c r="C5" s="486">
        <v>10038</v>
      </c>
      <c r="D5" s="487">
        <v>16640</v>
      </c>
      <c r="E5" s="488">
        <v>80639</v>
      </c>
      <c r="F5" t="s" s="489">
        <v>107</v>
      </c>
      <c r="G5" t="s" s="489">
        <v>1829</v>
      </c>
      <c r="H5" t="s" s="489">
        <v>119</v>
      </c>
      <c r="I5" s="488">
        <v>1</v>
      </c>
      <c r="J5" t="s" s="489">
        <v>50</v>
      </c>
      <c r="K5" t="s" s="489">
        <v>51</v>
      </c>
      <c r="L5" t="s" s="489">
        <v>52</v>
      </c>
      <c r="M5" t="s" s="489">
        <v>1779</v>
      </c>
      <c r="N5" t="s" s="490">
        <v>2026</v>
      </c>
      <c r="O5" s="491"/>
      <c r="P5" s="491"/>
      <c r="Q5" s="491"/>
      <c r="R5" s="492"/>
      <c r="S5" s="483"/>
      <c r="T5" s="483"/>
      <c r="U5" s="483"/>
      <c r="V5" s="483"/>
      <c r="W5" s="483"/>
      <c r="X5" s="483"/>
      <c r="Y5" s="483"/>
      <c r="Z5" s="483"/>
      <c r="AA5" s="483"/>
      <c r="AB5" s="483"/>
      <c r="AC5" s="483"/>
      <c r="AD5" s="483"/>
      <c r="AE5" s="483"/>
      <c r="AF5" s="483"/>
      <c r="AG5" s="483"/>
      <c r="AH5" s="483"/>
      <c r="AI5" s="483"/>
      <c r="AJ5" s="483"/>
      <c r="AK5" s="483"/>
      <c r="AL5" s="483"/>
      <c r="AM5" s="483"/>
      <c r="AN5" s="483"/>
      <c r="AO5" s="483"/>
      <c r="AP5" s="483"/>
      <c r="AQ5" s="483"/>
      <c r="AR5" s="57"/>
    </row>
    <row r="6" ht="18" customHeight="1">
      <c r="A6" s="484">
        <f>A5+1</f>
        <v>2</v>
      </c>
      <c r="B6" s="485">
        <v>2019</v>
      </c>
      <c r="C6" s="486">
        <v>10060</v>
      </c>
      <c r="D6" s="487">
        <v>16992</v>
      </c>
      <c r="E6" s="488">
        <v>80636</v>
      </c>
      <c r="F6" t="s" s="489">
        <v>107</v>
      </c>
      <c r="G6" t="s" s="489">
        <v>367</v>
      </c>
      <c r="H6" t="s" s="489">
        <v>369</v>
      </c>
      <c r="I6" s="488">
        <v>1</v>
      </c>
      <c r="J6" t="s" s="489">
        <v>50</v>
      </c>
      <c r="K6" t="s" s="489">
        <v>51</v>
      </c>
      <c r="L6" t="s" s="489">
        <v>52</v>
      </c>
      <c r="M6" t="s" s="489">
        <v>362</v>
      </c>
      <c r="N6" t="s" s="490">
        <v>2026</v>
      </c>
      <c r="O6" s="491"/>
      <c r="P6" s="491"/>
      <c r="Q6" s="491"/>
      <c r="R6" s="492"/>
      <c r="S6" s="483"/>
      <c r="T6" s="483"/>
      <c r="U6" s="483"/>
      <c r="V6" s="483"/>
      <c r="W6" s="483"/>
      <c r="X6" s="483"/>
      <c r="Y6" s="483"/>
      <c r="Z6" s="483"/>
      <c r="AA6" s="483"/>
      <c r="AB6" s="483"/>
      <c r="AC6" s="483"/>
      <c r="AD6" s="483"/>
      <c r="AE6" s="483"/>
      <c r="AF6" s="483"/>
      <c r="AG6" s="483"/>
      <c r="AH6" s="483"/>
      <c r="AI6" s="483"/>
      <c r="AJ6" s="483"/>
      <c r="AK6" s="483"/>
      <c r="AL6" s="483"/>
      <c r="AM6" s="483"/>
      <c r="AN6" s="483"/>
      <c r="AO6" s="483"/>
      <c r="AP6" s="483"/>
      <c r="AQ6" s="483"/>
      <c r="AR6" s="57"/>
    </row>
    <row r="7" ht="18" customHeight="1">
      <c r="A7" s="484">
        <f>A6+1</f>
        <v>3</v>
      </c>
      <c r="B7" s="485">
        <v>2019</v>
      </c>
      <c r="C7" s="486">
        <v>10058</v>
      </c>
      <c r="D7" s="487">
        <v>16647</v>
      </c>
      <c r="E7" s="488">
        <v>80634</v>
      </c>
      <c r="F7" t="s" s="489">
        <v>107</v>
      </c>
      <c r="G7" t="s" s="489">
        <v>360</v>
      </c>
      <c r="H7" t="s" s="489">
        <v>119</v>
      </c>
      <c r="I7" s="488">
        <v>1</v>
      </c>
      <c r="J7" t="s" s="489">
        <v>50</v>
      </c>
      <c r="K7" t="s" s="489">
        <v>51</v>
      </c>
      <c r="L7" t="s" s="489">
        <v>52</v>
      </c>
      <c r="M7" t="s" s="489">
        <v>362</v>
      </c>
      <c r="N7" t="s" s="490">
        <v>2026</v>
      </c>
      <c r="O7" s="491"/>
      <c r="P7" s="491"/>
      <c r="Q7" s="491"/>
      <c r="R7" s="492"/>
      <c r="S7" s="483"/>
      <c r="T7" s="483"/>
      <c r="U7" s="483"/>
      <c r="V7" s="483"/>
      <c r="W7" s="483"/>
      <c r="X7" s="483"/>
      <c r="Y7" s="483"/>
      <c r="Z7" s="483"/>
      <c r="AA7" s="483"/>
      <c r="AB7" s="483"/>
      <c r="AC7" s="483"/>
      <c r="AD7" s="483"/>
      <c r="AE7" s="483"/>
      <c r="AF7" s="483"/>
      <c r="AG7" s="483"/>
      <c r="AH7" s="483"/>
      <c r="AI7" s="483"/>
      <c r="AJ7" s="483"/>
      <c r="AK7" s="483"/>
      <c r="AL7" s="483"/>
      <c r="AM7" s="483"/>
      <c r="AN7" s="483"/>
      <c r="AO7" s="483"/>
      <c r="AP7" s="483"/>
      <c r="AQ7" s="483"/>
      <c r="AR7" s="57"/>
    </row>
    <row r="8" ht="18" customHeight="1">
      <c r="A8" s="484">
        <f>A7+1</f>
        <v>4</v>
      </c>
      <c r="B8" s="485">
        <v>2019</v>
      </c>
      <c r="C8" s="486">
        <v>10133</v>
      </c>
      <c r="D8" s="487">
        <v>15909</v>
      </c>
      <c r="E8" s="488">
        <v>80339</v>
      </c>
      <c r="F8" t="s" s="489">
        <v>107</v>
      </c>
      <c r="G8" t="s" s="489">
        <v>551</v>
      </c>
      <c r="H8" t="s" s="489">
        <v>241</v>
      </c>
      <c r="I8" s="488">
        <v>6</v>
      </c>
      <c r="J8" t="s" s="489">
        <v>50</v>
      </c>
      <c r="K8" t="s" s="489">
        <v>241</v>
      </c>
      <c r="L8" t="s" s="489">
        <v>52</v>
      </c>
      <c r="M8" t="s" s="489">
        <v>403</v>
      </c>
      <c r="N8" t="s" s="490">
        <v>2026</v>
      </c>
      <c r="O8" s="491"/>
      <c r="P8" s="491"/>
      <c r="Q8" s="491"/>
      <c r="R8" s="492"/>
      <c r="S8" s="483"/>
      <c r="T8" s="483"/>
      <c r="U8" s="483"/>
      <c r="V8" s="483"/>
      <c r="W8" s="483"/>
      <c r="X8" s="483"/>
      <c r="Y8" s="483"/>
      <c r="Z8" s="483"/>
      <c r="AA8" s="483"/>
      <c r="AB8" s="483"/>
      <c r="AC8" s="483"/>
      <c r="AD8" s="483"/>
      <c r="AE8" s="483"/>
      <c r="AF8" s="483"/>
      <c r="AG8" s="483"/>
      <c r="AH8" s="483"/>
      <c r="AI8" s="483"/>
      <c r="AJ8" s="483"/>
      <c r="AK8" s="483"/>
      <c r="AL8" s="483"/>
      <c r="AM8" s="483"/>
      <c r="AN8" s="483"/>
      <c r="AO8" s="483"/>
      <c r="AP8" s="483"/>
      <c r="AQ8" s="483"/>
      <c r="AR8" s="57"/>
    </row>
    <row r="9" ht="18" customHeight="1">
      <c r="A9" s="484">
        <f>A8+1</f>
        <v>5</v>
      </c>
      <c r="B9" s="485">
        <v>2019</v>
      </c>
      <c r="C9" s="486">
        <v>10093</v>
      </c>
      <c r="D9" s="487">
        <v>16698</v>
      </c>
      <c r="E9" s="488">
        <v>81669</v>
      </c>
      <c r="F9" t="s" s="489">
        <v>107</v>
      </c>
      <c r="G9" t="s" s="489">
        <v>1547</v>
      </c>
      <c r="H9" t="s" s="489">
        <v>119</v>
      </c>
      <c r="I9" s="488">
        <v>1</v>
      </c>
      <c r="J9" t="s" s="489">
        <v>166</v>
      </c>
      <c r="K9" t="s" s="489">
        <v>51</v>
      </c>
      <c r="L9" t="s" s="489">
        <v>52</v>
      </c>
      <c r="M9" t="s" s="489">
        <v>440</v>
      </c>
      <c r="N9" t="s" s="490">
        <v>2026</v>
      </c>
      <c r="O9" s="491"/>
      <c r="P9" s="491"/>
      <c r="Q9" s="491"/>
      <c r="R9" s="492"/>
      <c r="S9" s="483"/>
      <c r="T9" s="483"/>
      <c r="U9" s="483"/>
      <c r="V9" s="483"/>
      <c r="W9" s="483"/>
      <c r="X9" s="483"/>
      <c r="Y9" s="483"/>
      <c r="Z9" s="483"/>
      <c r="AA9" s="483"/>
      <c r="AB9" s="483"/>
      <c r="AC9" s="483"/>
      <c r="AD9" s="483"/>
      <c r="AE9" s="483"/>
      <c r="AF9" s="483"/>
      <c r="AG9" s="483"/>
      <c r="AH9" s="483"/>
      <c r="AI9" s="483"/>
      <c r="AJ9" s="483"/>
      <c r="AK9" s="483"/>
      <c r="AL9" s="483"/>
      <c r="AM9" s="483"/>
      <c r="AN9" s="483"/>
      <c r="AO9" s="483"/>
      <c r="AP9" s="483"/>
      <c r="AQ9" s="483"/>
      <c r="AR9" s="57"/>
    </row>
    <row r="10" ht="18" customHeight="1">
      <c r="A10" s="484">
        <f>A9+1</f>
        <v>6</v>
      </c>
      <c r="B10" s="485">
        <v>2019</v>
      </c>
      <c r="C10" s="486">
        <v>10058</v>
      </c>
      <c r="D10" s="487">
        <v>16647</v>
      </c>
      <c r="E10" s="488">
        <v>80634</v>
      </c>
      <c r="F10" t="s" s="489">
        <v>107</v>
      </c>
      <c r="G10" t="s" s="489">
        <v>360</v>
      </c>
      <c r="H10" t="s" s="489">
        <v>119</v>
      </c>
      <c r="I10" s="488">
        <v>1</v>
      </c>
      <c r="J10" t="s" s="489">
        <v>50</v>
      </c>
      <c r="K10" t="s" s="489">
        <v>51</v>
      </c>
      <c r="L10" t="s" s="489">
        <v>52</v>
      </c>
      <c r="M10" t="s" s="489">
        <v>362</v>
      </c>
      <c r="N10" t="s" s="490">
        <v>2027</v>
      </c>
      <c r="O10" s="491"/>
      <c r="P10" s="491"/>
      <c r="Q10" s="491"/>
      <c r="R10" s="492"/>
      <c r="S10" s="483"/>
      <c r="T10" s="483"/>
      <c r="U10" s="483"/>
      <c r="V10" s="483"/>
      <c r="W10" s="483"/>
      <c r="X10" s="483"/>
      <c r="Y10" s="483"/>
      <c r="Z10" s="483"/>
      <c r="AA10" s="483"/>
      <c r="AB10" s="483"/>
      <c r="AC10" s="483"/>
      <c r="AD10" s="483"/>
      <c r="AE10" s="483"/>
      <c r="AF10" s="483"/>
      <c r="AG10" s="483"/>
      <c r="AH10" s="483"/>
      <c r="AI10" s="483"/>
      <c r="AJ10" s="483"/>
      <c r="AK10" s="483"/>
      <c r="AL10" s="483"/>
      <c r="AM10" s="483"/>
      <c r="AN10" s="483"/>
      <c r="AO10" s="483"/>
      <c r="AP10" s="483"/>
      <c r="AQ10" s="483"/>
      <c r="AR10" s="57"/>
    </row>
    <row r="11" ht="18" customHeight="1">
      <c r="A11" s="484">
        <f>A10+1</f>
        <v>7</v>
      </c>
      <c r="B11" s="485">
        <v>2019</v>
      </c>
      <c r="C11" s="486">
        <v>10060</v>
      </c>
      <c r="D11" s="487">
        <v>16992</v>
      </c>
      <c r="E11" s="488">
        <v>80636</v>
      </c>
      <c r="F11" t="s" s="489">
        <v>107</v>
      </c>
      <c r="G11" t="s" s="489">
        <v>367</v>
      </c>
      <c r="H11" t="s" s="489">
        <v>369</v>
      </c>
      <c r="I11" s="488">
        <v>1</v>
      </c>
      <c r="J11" t="s" s="489">
        <v>50</v>
      </c>
      <c r="K11" t="s" s="489">
        <v>51</v>
      </c>
      <c r="L11" t="s" s="489">
        <v>52</v>
      </c>
      <c r="M11" t="s" s="489">
        <v>362</v>
      </c>
      <c r="N11" t="s" s="490">
        <v>2027</v>
      </c>
      <c r="O11" s="491"/>
      <c r="P11" s="491"/>
      <c r="Q11" s="491"/>
      <c r="R11" s="492"/>
      <c r="S11" s="483"/>
      <c r="T11" s="483"/>
      <c r="U11" s="483"/>
      <c r="V11" s="483"/>
      <c r="W11" s="483"/>
      <c r="X11" s="483"/>
      <c r="Y11" s="483"/>
      <c r="Z11" s="483"/>
      <c r="AA11" s="483"/>
      <c r="AB11" s="483"/>
      <c r="AC11" s="483"/>
      <c r="AD11" s="483"/>
      <c r="AE11" s="483"/>
      <c r="AF11" s="483"/>
      <c r="AG11" s="483"/>
      <c r="AH11" s="483"/>
      <c r="AI11" s="483"/>
      <c r="AJ11" s="483"/>
      <c r="AK11" s="483"/>
      <c r="AL11" s="483"/>
      <c r="AM11" s="483"/>
      <c r="AN11" s="483"/>
      <c r="AO11" s="483"/>
      <c r="AP11" s="483"/>
      <c r="AQ11" s="483"/>
      <c r="AR11" s="57"/>
    </row>
    <row r="12" ht="18" customHeight="1">
      <c r="A12" s="484">
        <f>A11+1</f>
        <v>8</v>
      </c>
      <c r="B12" s="485">
        <v>2019</v>
      </c>
      <c r="C12" s="486">
        <v>10133</v>
      </c>
      <c r="D12" s="487">
        <v>15909</v>
      </c>
      <c r="E12" s="488">
        <v>80339</v>
      </c>
      <c r="F12" t="s" s="489">
        <v>107</v>
      </c>
      <c r="G12" t="s" s="489">
        <v>551</v>
      </c>
      <c r="H12" t="s" s="489">
        <v>241</v>
      </c>
      <c r="I12" s="488">
        <v>6</v>
      </c>
      <c r="J12" t="s" s="489">
        <v>50</v>
      </c>
      <c r="K12" t="s" s="489">
        <v>241</v>
      </c>
      <c r="L12" t="s" s="489">
        <v>52</v>
      </c>
      <c r="M12" t="s" s="489">
        <v>403</v>
      </c>
      <c r="N12" t="s" s="490">
        <v>2028</v>
      </c>
      <c r="O12" s="491"/>
      <c r="P12" s="491"/>
      <c r="Q12" s="491"/>
      <c r="R12" s="492"/>
      <c r="S12" s="483"/>
      <c r="T12" s="483"/>
      <c r="U12" s="483"/>
      <c r="V12" s="483"/>
      <c r="W12" s="483"/>
      <c r="X12" s="483"/>
      <c r="Y12" s="483"/>
      <c r="Z12" s="483"/>
      <c r="AA12" s="483"/>
      <c r="AB12" s="483"/>
      <c r="AC12" s="483"/>
      <c r="AD12" s="483"/>
      <c r="AE12" s="483"/>
      <c r="AF12" s="483"/>
      <c r="AG12" s="483"/>
      <c r="AH12" s="483"/>
      <c r="AI12" s="483"/>
      <c r="AJ12" s="483"/>
      <c r="AK12" s="483"/>
      <c r="AL12" s="483"/>
      <c r="AM12" s="483"/>
      <c r="AN12" s="483"/>
      <c r="AO12" s="483"/>
      <c r="AP12" s="483"/>
      <c r="AQ12" s="483"/>
      <c r="AR12" s="57"/>
    </row>
    <row r="13" ht="18" customHeight="1">
      <c r="A13" s="484">
        <f>A12+1</f>
        <v>9</v>
      </c>
      <c r="B13" s="485">
        <v>2019</v>
      </c>
      <c r="C13" s="486">
        <v>10093</v>
      </c>
      <c r="D13" s="487">
        <v>16698</v>
      </c>
      <c r="E13" s="488">
        <v>81669</v>
      </c>
      <c r="F13" t="s" s="489">
        <v>107</v>
      </c>
      <c r="G13" t="s" s="489">
        <v>1547</v>
      </c>
      <c r="H13" t="s" s="489">
        <v>119</v>
      </c>
      <c r="I13" s="488">
        <v>1</v>
      </c>
      <c r="J13" t="s" s="489">
        <v>166</v>
      </c>
      <c r="K13" t="s" s="489">
        <v>51</v>
      </c>
      <c r="L13" t="s" s="489">
        <v>52</v>
      </c>
      <c r="M13" t="s" s="489">
        <v>440</v>
      </c>
      <c r="N13" t="s" s="490">
        <v>2028</v>
      </c>
      <c r="O13" s="491"/>
      <c r="P13" s="491"/>
      <c r="Q13" s="491"/>
      <c r="R13" s="492"/>
      <c r="S13" s="483"/>
      <c r="T13" s="483"/>
      <c r="U13" s="483"/>
      <c r="V13" s="483"/>
      <c r="W13" s="483"/>
      <c r="X13" s="483"/>
      <c r="Y13" s="483"/>
      <c r="Z13" s="483"/>
      <c r="AA13" s="483"/>
      <c r="AB13" s="483"/>
      <c r="AC13" s="483"/>
      <c r="AD13" s="483"/>
      <c r="AE13" s="483"/>
      <c r="AF13" s="483"/>
      <c r="AG13" s="483"/>
      <c r="AH13" s="483"/>
      <c r="AI13" s="483"/>
      <c r="AJ13" s="483"/>
      <c r="AK13" s="483"/>
      <c r="AL13" s="483"/>
      <c r="AM13" s="483"/>
      <c r="AN13" s="483"/>
      <c r="AO13" s="483"/>
      <c r="AP13" s="483"/>
      <c r="AQ13" s="483"/>
      <c r="AR13" s="57"/>
    </row>
    <row r="14" ht="18" customHeight="1">
      <c r="A14" s="484">
        <f>A13+1</f>
        <v>10</v>
      </c>
      <c r="B14" s="485">
        <v>2019</v>
      </c>
      <c r="C14" s="486">
        <v>10038</v>
      </c>
      <c r="D14" s="487">
        <v>16640</v>
      </c>
      <c r="E14" s="488">
        <v>80639</v>
      </c>
      <c r="F14" t="s" s="489">
        <v>107</v>
      </c>
      <c r="G14" t="s" s="489">
        <v>1829</v>
      </c>
      <c r="H14" t="s" s="489">
        <v>119</v>
      </c>
      <c r="I14" s="488">
        <v>1</v>
      </c>
      <c r="J14" t="s" s="489">
        <v>50</v>
      </c>
      <c r="K14" t="s" s="489">
        <v>51</v>
      </c>
      <c r="L14" t="s" s="489">
        <v>52</v>
      </c>
      <c r="M14" t="s" s="489">
        <v>1779</v>
      </c>
      <c r="N14" t="s" s="490">
        <v>2027</v>
      </c>
      <c r="O14" s="491"/>
      <c r="P14" s="491"/>
      <c r="Q14" s="491"/>
      <c r="R14" s="492"/>
      <c r="S14" s="483"/>
      <c r="T14" s="483"/>
      <c r="U14" s="483"/>
      <c r="V14" s="483"/>
      <c r="W14" s="483"/>
      <c r="X14" s="483"/>
      <c r="Y14" s="483"/>
      <c r="Z14" s="483"/>
      <c r="AA14" s="483"/>
      <c r="AB14" s="483"/>
      <c r="AC14" s="483"/>
      <c r="AD14" s="483"/>
      <c r="AE14" s="483"/>
      <c r="AF14" s="483"/>
      <c r="AG14" s="483"/>
      <c r="AH14" s="483"/>
      <c r="AI14" s="483"/>
      <c r="AJ14" s="483"/>
      <c r="AK14" s="483"/>
      <c r="AL14" s="483"/>
      <c r="AM14" s="483"/>
      <c r="AN14" s="483"/>
      <c r="AO14" s="483"/>
      <c r="AP14" s="483"/>
      <c r="AQ14" s="483"/>
      <c r="AR14" s="57"/>
    </row>
    <row r="15" ht="18" customHeight="1">
      <c r="A15" s="484">
        <f>A14+1</f>
        <v>11</v>
      </c>
      <c r="B15" s="485">
        <v>2019</v>
      </c>
      <c r="C15" t="s" s="493">
        <v>2029</v>
      </c>
      <c r="D15" s="494"/>
      <c r="E15" s="495"/>
      <c r="F15" s="496"/>
      <c r="G15" s="496"/>
      <c r="H15" s="496"/>
      <c r="I15" s="495"/>
      <c r="J15" s="496"/>
      <c r="K15" s="496"/>
      <c r="L15" s="496"/>
      <c r="M15" s="496"/>
      <c r="N15" t="s" s="490">
        <v>2030</v>
      </c>
      <c r="O15" s="491"/>
      <c r="P15" s="491"/>
      <c r="Q15" s="491"/>
      <c r="R15" s="492"/>
      <c r="S15" s="483"/>
      <c r="T15" s="483"/>
      <c r="U15" s="483"/>
      <c r="V15" s="483"/>
      <c r="W15" s="483"/>
      <c r="X15" s="483"/>
      <c r="Y15" s="483"/>
      <c r="Z15" s="483"/>
      <c r="AA15" s="483"/>
      <c r="AB15" s="483"/>
      <c r="AC15" s="483"/>
      <c r="AD15" s="483"/>
      <c r="AE15" s="483"/>
      <c r="AF15" s="483"/>
      <c r="AG15" s="483"/>
      <c r="AH15" s="483"/>
      <c r="AI15" s="483"/>
      <c r="AJ15" s="483"/>
      <c r="AK15" s="483"/>
      <c r="AL15" s="483"/>
      <c r="AM15" s="483"/>
      <c r="AN15" s="483"/>
      <c r="AO15" s="483"/>
      <c r="AP15" s="483"/>
      <c r="AQ15" s="483"/>
      <c r="AR15" s="57"/>
    </row>
    <row r="16" ht="18" customHeight="1">
      <c r="A16" s="484">
        <f>A15+1</f>
        <v>12</v>
      </c>
      <c r="B16" s="497"/>
      <c r="C16" s="498"/>
      <c r="D16" s="494"/>
      <c r="E16" s="495"/>
      <c r="F16" s="496"/>
      <c r="G16" s="496"/>
      <c r="H16" s="496"/>
      <c r="I16" s="495"/>
      <c r="J16" s="496"/>
      <c r="K16" s="496"/>
      <c r="L16" s="496"/>
      <c r="M16" s="495"/>
      <c r="N16" s="499"/>
      <c r="O16" s="500"/>
      <c r="P16" s="500"/>
      <c r="Q16" s="500"/>
      <c r="R16" s="501"/>
      <c r="S16" s="483"/>
      <c r="T16" s="483"/>
      <c r="U16" s="483"/>
      <c r="V16" s="483"/>
      <c r="W16" s="483"/>
      <c r="X16" s="483"/>
      <c r="Y16" s="483"/>
      <c r="Z16" s="483"/>
      <c r="AA16" s="483"/>
      <c r="AB16" s="483"/>
      <c r="AC16" s="483"/>
      <c r="AD16" s="483"/>
      <c r="AE16" s="483"/>
      <c r="AF16" s="483"/>
      <c r="AG16" s="483"/>
      <c r="AH16" s="483"/>
      <c r="AI16" s="483"/>
      <c r="AJ16" s="483"/>
      <c r="AK16" s="483"/>
      <c r="AL16" s="483"/>
      <c r="AM16" s="483"/>
      <c r="AN16" s="483"/>
      <c r="AO16" s="483"/>
      <c r="AP16" s="483"/>
      <c r="AQ16" s="483"/>
      <c r="AR16" s="57"/>
    </row>
    <row r="17" ht="18" customHeight="1">
      <c r="A17" s="484">
        <f>A16+1</f>
        <v>13</v>
      </c>
      <c r="B17" s="497"/>
      <c r="C17" s="498"/>
      <c r="D17" s="494"/>
      <c r="E17" s="495"/>
      <c r="F17" s="496"/>
      <c r="G17" s="496"/>
      <c r="H17" s="496"/>
      <c r="I17" s="495"/>
      <c r="J17" s="496"/>
      <c r="K17" s="496"/>
      <c r="L17" s="496"/>
      <c r="M17" s="495"/>
      <c r="N17" s="499"/>
      <c r="O17" s="500"/>
      <c r="P17" s="500"/>
      <c r="Q17" s="500"/>
      <c r="R17" s="501"/>
      <c r="S17" s="483"/>
      <c r="T17" s="483"/>
      <c r="U17" s="483"/>
      <c r="V17" s="483"/>
      <c r="W17" s="483"/>
      <c r="X17" s="483"/>
      <c r="Y17" s="483"/>
      <c r="Z17" s="483"/>
      <c r="AA17" s="483"/>
      <c r="AB17" s="483"/>
      <c r="AC17" s="483"/>
      <c r="AD17" s="483"/>
      <c r="AE17" s="483"/>
      <c r="AF17" s="483"/>
      <c r="AG17" s="483"/>
      <c r="AH17" s="483"/>
      <c r="AI17" s="483"/>
      <c r="AJ17" s="483"/>
      <c r="AK17" s="483"/>
      <c r="AL17" s="483"/>
      <c r="AM17" s="483"/>
      <c r="AN17" s="483"/>
      <c r="AO17" s="483"/>
      <c r="AP17" s="483"/>
      <c r="AQ17" s="483"/>
      <c r="AR17" s="57"/>
    </row>
    <row r="18" ht="18" customHeight="1">
      <c r="A18" s="484">
        <f>A17+1</f>
        <v>14</v>
      </c>
      <c r="B18" s="497"/>
      <c r="C18" s="498"/>
      <c r="D18" s="494"/>
      <c r="E18" s="495"/>
      <c r="F18" s="496"/>
      <c r="G18" s="496"/>
      <c r="H18" s="496"/>
      <c r="I18" s="495"/>
      <c r="J18" s="496"/>
      <c r="K18" s="496"/>
      <c r="L18" s="496"/>
      <c r="M18" s="495"/>
      <c r="N18" s="499"/>
      <c r="O18" s="500"/>
      <c r="P18" s="500"/>
      <c r="Q18" s="500"/>
      <c r="R18" s="501"/>
      <c r="S18" s="483"/>
      <c r="T18" s="483"/>
      <c r="U18" s="483"/>
      <c r="V18" s="483"/>
      <c r="W18" s="483"/>
      <c r="X18" s="483"/>
      <c r="Y18" s="483"/>
      <c r="Z18" s="483"/>
      <c r="AA18" s="483"/>
      <c r="AB18" s="483"/>
      <c r="AC18" s="483"/>
      <c r="AD18" s="483"/>
      <c r="AE18" s="483"/>
      <c r="AF18" s="483"/>
      <c r="AG18" s="483"/>
      <c r="AH18" s="483"/>
      <c r="AI18" s="483"/>
      <c r="AJ18" s="483"/>
      <c r="AK18" s="483"/>
      <c r="AL18" s="483"/>
      <c r="AM18" s="483"/>
      <c r="AN18" s="483"/>
      <c r="AO18" s="483"/>
      <c r="AP18" s="483"/>
      <c r="AQ18" s="483"/>
      <c r="AR18" s="57"/>
    </row>
    <row r="19" ht="13.55" customHeight="1">
      <c r="A19" s="311"/>
      <c r="B19" s="287"/>
      <c r="C19" s="502"/>
      <c r="D19" s="502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  <c r="P19" s="287"/>
      <c r="Q19" s="287"/>
      <c r="R19" s="287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</row>
    <row r="20" ht="13.55" customHeight="1">
      <c r="A20" s="311"/>
      <c r="B20" s="12"/>
      <c r="C20" s="311"/>
      <c r="D20" s="311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</row>
    <row r="21" ht="16.5" customHeight="1">
      <c r="A21" s="471"/>
      <c r="B21" t="s" s="503">
        <v>2031</v>
      </c>
      <c r="C21" s="473"/>
      <c r="D21" s="473"/>
      <c r="E21" s="473"/>
      <c r="F21" s="473"/>
      <c r="G21" s="473"/>
      <c r="H21" s="33"/>
      <c r="I21" s="33"/>
      <c r="J21" s="33"/>
      <c r="K21" s="33"/>
      <c r="L21" s="33"/>
      <c r="M21" s="33"/>
      <c r="N21" s="33"/>
      <c r="O21" s="33"/>
      <c r="P21" s="33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</row>
    <row r="22" ht="35.25" customHeight="1">
      <c r="A22" s="475"/>
      <c r="B22" t="s" s="476">
        <v>2023</v>
      </c>
      <c r="C22" t="s" s="477">
        <v>2024</v>
      </c>
      <c r="D22" t="s" s="478">
        <v>9</v>
      </c>
      <c r="E22" t="s" s="478">
        <v>10</v>
      </c>
      <c r="F22" t="s" s="478">
        <v>11</v>
      </c>
      <c r="G22" t="s" s="478">
        <v>12</v>
      </c>
      <c r="H22" t="s" s="478">
        <v>14</v>
      </c>
      <c r="I22" t="s" s="479">
        <v>15</v>
      </c>
      <c r="J22" t="s" s="476">
        <v>16</v>
      </c>
      <c r="K22" t="s" s="479">
        <v>17</v>
      </c>
      <c r="L22" t="s" s="479">
        <v>18</v>
      </c>
      <c r="M22" t="s" s="476">
        <v>2025</v>
      </c>
      <c r="N22" t="s" s="504">
        <v>2021</v>
      </c>
      <c r="O22" s="505"/>
      <c r="P22" s="506"/>
      <c r="Q22" s="57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</row>
    <row r="23" ht="18" customHeight="1">
      <c r="A23" s="484">
        <f>A22+1</f>
        <v>1</v>
      </c>
      <c r="B23" s="485">
        <v>2020</v>
      </c>
      <c r="C23" s="486">
        <v>10133</v>
      </c>
      <c r="D23" s="487">
        <v>15909</v>
      </c>
      <c r="E23" s="488">
        <v>80339</v>
      </c>
      <c r="F23" t="s" s="489">
        <v>107</v>
      </c>
      <c r="G23" t="s" s="489">
        <v>551</v>
      </c>
      <c r="H23" t="s" s="489">
        <v>119</v>
      </c>
      <c r="I23" s="507">
        <v>1</v>
      </c>
      <c r="J23" t="s" s="489">
        <v>50</v>
      </c>
      <c r="K23" t="s" s="489">
        <v>51</v>
      </c>
      <c r="L23" t="s" s="489">
        <v>52</v>
      </c>
      <c r="M23" t="s" s="489">
        <v>264</v>
      </c>
      <c r="N23" t="s" s="508">
        <v>2032</v>
      </c>
      <c r="O23" s="500"/>
      <c r="P23" s="501"/>
      <c r="Q23" s="57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</row>
    <row r="24" ht="18" customHeight="1">
      <c r="A24" s="484">
        <f>A23+1</f>
        <v>2</v>
      </c>
      <c r="B24" s="485">
        <v>2020</v>
      </c>
      <c r="C24" s="486">
        <v>10058</v>
      </c>
      <c r="D24" s="487">
        <v>16647</v>
      </c>
      <c r="E24" s="488">
        <v>80634</v>
      </c>
      <c r="F24" t="s" s="489">
        <v>107</v>
      </c>
      <c r="G24" t="s" s="489">
        <v>360</v>
      </c>
      <c r="H24" t="s" s="489">
        <v>119</v>
      </c>
      <c r="I24" s="507">
        <v>1</v>
      </c>
      <c r="J24" t="s" s="489">
        <v>50</v>
      </c>
      <c r="K24" t="s" s="489">
        <v>51</v>
      </c>
      <c r="L24" t="s" s="489">
        <v>52</v>
      </c>
      <c r="M24" t="s" s="489">
        <v>362</v>
      </c>
      <c r="N24" t="s" s="508">
        <v>2032</v>
      </c>
      <c r="O24" s="500"/>
      <c r="P24" s="501"/>
      <c r="Q24" s="57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</row>
    <row r="25" ht="18" customHeight="1">
      <c r="A25" s="484">
        <f>A24+1</f>
        <v>3</v>
      </c>
      <c r="B25" s="485">
        <v>2020</v>
      </c>
      <c r="C25" s="486">
        <v>10060</v>
      </c>
      <c r="D25" s="487">
        <v>10060</v>
      </c>
      <c r="E25" s="488">
        <v>80636</v>
      </c>
      <c r="F25" t="s" s="489">
        <v>107</v>
      </c>
      <c r="G25" t="s" s="489">
        <v>367</v>
      </c>
      <c r="H25" t="s" s="489">
        <v>594</v>
      </c>
      <c r="I25" t="s" s="489">
        <v>399</v>
      </c>
      <c r="J25" t="s" s="489">
        <v>617</v>
      </c>
      <c r="K25" t="s" s="489">
        <v>401</v>
      </c>
      <c r="L25" t="s" s="489">
        <v>402</v>
      </c>
      <c r="M25" t="s" s="489">
        <v>362</v>
      </c>
      <c r="N25" t="s" s="508">
        <v>2032</v>
      </c>
      <c r="O25" s="500"/>
      <c r="P25" s="501"/>
      <c r="Q25" s="57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</row>
    <row r="26" ht="18" customHeight="1">
      <c r="A26" s="484">
        <f>A25+1</f>
        <v>4</v>
      </c>
      <c r="B26" s="485">
        <v>2020</v>
      </c>
      <c r="C26" s="486">
        <v>10090</v>
      </c>
      <c r="D26" s="487">
        <v>16611</v>
      </c>
      <c r="E26" s="488">
        <v>80331</v>
      </c>
      <c r="F26" t="s" s="489">
        <v>107</v>
      </c>
      <c r="G26" t="s" s="489">
        <v>465</v>
      </c>
      <c r="H26" t="s" s="489">
        <v>119</v>
      </c>
      <c r="I26" s="507">
        <v>1</v>
      </c>
      <c r="J26" t="s" s="489">
        <v>166</v>
      </c>
      <c r="K26" t="s" s="489">
        <v>51</v>
      </c>
      <c r="L26" t="s" s="489">
        <v>52</v>
      </c>
      <c r="M26" t="s" s="489">
        <v>467</v>
      </c>
      <c r="N26" t="s" s="508">
        <v>2032</v>
      </c>
      <c r="O26" s="500"/>
      <c r="P26" s="501"/>
      <c r="Q26" s="57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</row>
    <row r="27" ht="18" customHeight="1">
      <c r="A27" s="484">
        <f>A26+1</f>
        <v>5</v>
      </c>
      <c r="B27" s="485">
        <v>2020</v>
      </c>
      <c r="C27" s="486">
        <v>10093</v>
      </c>
      <c r="D27" s="487">
        <v>16698</v>
      </c>
      <c r="E27" s="488">
        <v>81669</v>
      </c>
      <c r="F27" t="s" s="489">
        <v>107</v>
      </c>
      <c r="G27" t="s" s="489">
        <v>1547</v>
      </c>
      <c r="H27" t="s" s="489">
        <v>119</v>
      </c>
      <c r="I27" s="507">
        <v>1</v>
      </c>
      <c r="J27" t="s" s="489">
        <v>166</v>
      </c>
      <c r="K27" t="s" s="489">
        <v>51</v>
      </c>
      <c r="L27" t="s" s="489">
        <v>52</v>
      </c>
      <c r="M27" t="s" s="489">
        <v>440</v>
      </c>
      <c r="N27" t="s" s="508">
        <v>2032</v>
      </c>
      <c r="O27" s="500"/>
      <c r="P27" s="501"/>
      <c r="Q27" s="57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</row>
    <row r="28" ht="18" customHeight="1">
      <c r="A28" s="484">
        <f>A27+1</f>
        <v>6</v>
      </c>
      <c r="B28" s="485">
        <v>2020</v>
      </c>
      <c r="C28" s="486">
        <v>10133</v>
      </c>
      <c r="D28" s="487">
        <v>15909</v>
      </c>
      <c r="E28" s="488">
        <v>80339</v>
      </c>
      <c r="F28" t="s" s="489">
        <v>107</v>
      </c>
      <c r="G28" t="s" s="489">
        <v>551</v>
      </c>
      <c r="H28" t="s" s="489">
        <v>119</v>
      </c>
      <c r="I28" s="507">
        <v>1</v>
      </c>
      <c r="J28" t="s" s="489">
        <v>50</v>
      </c>
      <c r="K28" t="s" s="489">
        <v>51</v>
      </c>
      <c r="L28" t="s" s="489">
        <v>52</v>
      </c>
      <c r="M28" t="s" s="489">
        <v>264</v>
      </c>
      <c r="N28" t="s" s="508">
        <v>2033</v>
      </c>
      <c r="O28" s="500"/>
      <c r="P28" s="501"/>
      <c r="Q28" s="57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</row>
    <row r="29" ht="18" customHeight="1">
      <c r="A29" s="484">
        <f>A28+1</f>
        <v>7</v>
      </c>
      <c r="B29" s="485">
        <v>2020</v>
      </c>
      <c r="C29" s="486">
        <v>10058</v>
      </c>
      <c r="D29" s="487">
        <v>16647</v>
      </c>
      <c r="E29" s="488">
        <v>80634</v>
      </c>
      <c r="F29" t="s" s="489">
        <v>107</v>
      </c>
      <c r="G29" t="s" s="489">
        <v>360</v>
      </c>
      <c r="H29" t="s" s="489">
        <v>119</v>
      </c>
      <c r="I29" s="507">
        <v>1</v>
      </c>
      <c r="J29" t="s" s="489">
        <v>50</v>
      </c>
      <c r="K29" t="s" s="489">
        <v>51</v>
      </c>
      <c r="L29" t="s" s="489">
        <v>52</v>
      </c>
      <c r="M29" t="s" s="489">
        <v>362</v>
      </c>
      <c r="N29" t="s" s="508">
        <v>2033</v>
      </c>
      <c r="O29" s="500"/>
      <c r="P29" s="501"/>
      <c r="Q29" s="57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</row>
    <row r="30" ht="18" customHeight="1">
      <c r="A30" s="484">
        <f>A29+1</f>
        <v>8</v>
      </c>
      <c r="B30" s="485">
        <v>2020</v>
      </c>
      <c r="C30" s="486">
        <v>10060</v>
      </c>
      <c r="D30" s="487">
        <v>10060</v>
      </c>
      <c r="E30" s="488">
        <v>80636</v>
      </c>
      <c r="F30" t="s" s="489">
        <v>107</v>
      </c>
      <c r="G30" t="s" s="489">
        <v>367</v>
      </c>
      <c r="H30" t="s" s="489">
        <v>594</v>
      </c>
      <c r="I30" t="s" s="489">
        <v>399</v>
      </c>
      <c r="J30" t="s" s="489">
        <v>617</v>
      </c>
      <c r="K30" t="s" s="489">
        <v>401</v>
      </c>
      <c r="L30" t="s" s="489">
        <v>402</v>
      </c>
      <c r="M30" t="s" s="489">
        <v>362</v>
      </c>
      <c r="N30" t="s" s="508">
        <v>2033</v>
      </c>
      <c r="O30" s="500"/>
      <c r="P30" s="501"/>
      <c r="Q30" s="57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</row>
    <row r="31" ht="18" customHeight="1">
      <c r="A31" s="484">
        <f>A30+1</f>
        <v>9</v>
      </c>
      <c r="B31" s="485">
        <v>2020</v>
      </c>
      <c r="C31" s="486">
        <v>10090</v>
      </c>
      <c r="D31" s="487">
        <v>16611</v>
      </c>
      <c r="E31" s="488">
        <v>80331</v>
      </c>
      <c r="F31" t="s" s="489">
        <v>107</v>
      </c>
      <c r="G31" t="s" s="489">
        <v>465</v>
      </c>
      <c r="H31" t="s" s="489">
        <v>119</v>
      </c>
      <c r="I31" s="507">
        <v>1</v>
      </c>
      <c r="J31" t="s" s="489">
        <v>166</v>
      </c>
      <c r="K31" t="s" s="489">
        <v>51</v>
      </c>
      <c r="L31" t="s" s="489">
        <v>52</v>
      </c>
      <c r="M31" t="s" s="489">
        <v>467</v>
      </c>
      <c r="N31" t="s" s="508">
        <v>2033</v>
      </c>
      <c r="O31" s="500"/>
      <c r="P31" s="501"/>
      <c r="Q31" s="57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</row>
    <row r="32" ht="18" customHeight="1">
      <c r="A32" s="484">
        <f>A31+1</f>
        <v>10</v>
      </c>
      <c r="B32" s="485">
        <v>2020</v>
      </c>
      <c r="C32" s="486">
        <v>10093</v>
      </c>
      <c r="D32" s="487">
        <v>16698</v>
      </c>
      <c r="E32" s="488">
        <v>81669</v>
      </c>
      <c r="F32" t="s" s="489">
        <v>107</v>
      </c>
      <c r="G32" t="s" s="489">
        <v>1547</v>
      </c>
      <c r="H32" t="s" s="489">
        <v>119</v>
      </c>
      <c r="I32" s="507">
        <v>1</v>
      </c>
      <c r="J32" t="s" s="489">
        <v>166</v>
      </c>
      <c r="K32" t="s" s="489">
        <v>51</v>
      </c>
      <c r="L32" t="s" s="489">
        <v>52</v>
      </c>
      <c r="M32" t="s" s="489">
        <v>440</v>
      </c>
      <c r="N32" t="s" s="508">
        <v>2033</v>
      </c>
      <c r="O32" s="500"/>
      <c r="P32" s="501"/>
      <c r="Q32" s="57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</row>
    <row r="33" ht="18" customHeight="1">
      <c r="A33" s="484">
        <f>A32+1</f>
        <v>11</v>
      </c>
      <c r="B33" s="485">
        <v>2020</v>
      </c>
      <c r="C33" s="486">
        <v>10093</v>
      </c>
      <c r="D33" s="487">
        <v>16698</v>
      </c>
      <c r="E33" s="488">
        <v>81669</v>
      </c>
      <c r="F33" t="s" s="489">
        <v>107</v>
      </c>
      <c r="G33" t="s" s="489">
        <v>1547</v>
      </c>
      <c r="H33" t="s" s="489">
        <v>119</v>
      </c>
      <c r="I33" s="507">
        <v>1</v>
      </c>
      <c r="J33" t="s" s="489">
        <v>166</v>
      </c>
      <c r="K33" t="s" s="489">
        <v>51</v>
      </c>
      <c r="L33" t="s" s="489">
        <v>52</v>
      </c>
      <c r="M33" t="s" s="489">
        <v>440</v>
      </c>
      <c r="N33" t="s" s="508">
        <v>2034</v>
      </c>
      <c r="O33" s="500"/>
      <c r="P33" s="501"/>
      <c r="Q33" s="57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</row>
    <row r="34" ht="18" customHeight="1">
      <c r="A34" s="484">
        <f>A33+1</f>
        <v>12</v>
      </c>
      <c r="B34" s="485">
        <v>2020</v>
      </c>
      <c r="C34" s="486">
        <v>10133</v>
      </c>
      <c r="D34" s="487">
        <v>15909</v>
      </c>
      <c r="E34" s="488">
        <v>80339</v>
      </c>
      <c r="F34" t="s" s="489">
        <v>107</v>
      </c>
      <c r="G34" t="s" s="489">
        <v>551</v>
      </c>
      <c r="H34" t="s" s="489">
        <v>119</v>
      </c>
      <c r="I34" s="507">
        <v>1</v>
      </c>
      <c r="J34" t="s" s="489">
        <v>50</v>
      </c>
      <c r="K34" t="s" s="489">
        <v>51</v>
      </c>
      <c r="L34" t="s" s="489">
        <v>52</v>
      </c>
      <c r="M34" t="s" s="489">
        <v>264</v>
      </c>
      <c r="N34" t="s" s="508">
        <v>2034</v>
      </c>
      <c r="O34" s="500"/>
      <c r="P34" s="501"/>
      <c r="Q34" s="57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</row>
    <row r="35" ht="18" customHeight="1">
      <c r="A35" s="484">
        <f>A34+1</f>
        <v>13</v>
      </c>
      <c r="B35" s="485">
        <v>2020</v>
      </c>
      <c r="C35" s="486">
        <v>10058</v>
      </c>
      <c r="D35" s="487">
        <v>16647</v>
      </c>
      <c r="E35" s="488">
        <v>80634</v>
      </c>
      <c r="F35" t="s" s="489">
        <v>107</v>
      </c>
      <c r="G35" t="s" s="489">
        <v>360</v>
      </c>
      <c r="H35" t="s" s="489">
        <v>119</v>
      </c>
      <c r="I35" s="507">
        <v>1</v>
      </c>
      <c r="J35" t="s" s="489">
        <v>50</v>
      </c>
      <c r="K35" t="s" s="489">
        <v>51</v>
      </c>
      <c r="L35" t="s" s="489">
        <v>52</v>
      </c>
      <c r="M35" t="s" s="489">
        <v>362</v>
      </c>
      <c r="N35" t="s" s="508">
        <v>2034</v>
      </c>
      <c r="O35" s="500"/>
      <c r="P35" s="501"/>
      <c r="Q35" s="57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</row>
    <row r="36" ht="18" customHeight="1">
      <c r="A36" s="484">
        <f>A35+1</f>
        <v>14</v>
      </c>
      <c r="B36" s="485">
        <v>2020</v>
      </c>
      <c r="C36" s="486">
        <v>10060</v>
      </c>
      <c r="D36" s="487">
        <v>10060</v>
      </c>
      <c r="E36" s="488">
        <v>80636</v>
      </c>
      <c r="F36" t="s" s="489">
        <v>107</v>
      </c>
      <c r="G36" t="s" s="489">
        <v>367</v>
      </c>
      <c r="H36" t="s" s="489">
        <v>594</v>
      </c>
      <c r="I36" t="s" s="489">
        <v>399</v>
      </c>
      <c r="J36" t="s" s="489">
        <v>617</v>
      </c>
      <c r="K36" t="s" s="489">
        <v>401</v>
      </c>
      <c r="L36" t="s" s="489">
        <v>402</v>
      </c>
      <c r="M36" t="s" s="489">
        <v>362</v>
      </c>
      <c r="N36" t="s" s="508">
        <v>2034</v>
      </c>
      <c r="O36" s="500"/>
      <c r="P36" s="501"/>
      <c r="Q36" s="57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</row>
    <row r="37" ht="18" customHeight="1">
      <c r="A37" s="509"/>
      <c r="B37" s="497"/>
      <c r="C37" s="498"/>
      <c r="D37" s="494"/>
      <c r="E37" s="495"/>
      <c r="F37" s="496"/>
      <c r="G37" s="496"/>
      <c r="H37" s="496"/>
      <c r="I37" s="496"/>
      <c r="J37" s="496"/>
      <c r="K37" s="496"/>
      <c r="L37" s="496"/>
      <c r="M37" s="496"/>
      <c r="N37" s="499"/>
      <c r="O37" s="500"/>
      <c r="P37" s="501"/>
      <c r="Q37" s="57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</row>
    <row r="38" ht="13.55" customHeight="1">
      <c r="A38" s="311"/>
      <c r="B38" s="287"/>
      <c r="C38" s="502"/>
      <c r="D38" s="502"/>
      <c r="E38" s="287"/>
      <c r="F38" s="287"/>
      <c r="G38" s="287"/>
      <c r="H38" s="287"/>
      <c r="I38" s="287"/>
      <c r="J38" s="287"/>
      <c r="K38" s="287"/>
      <c r="L38" s="287"/>
      <c r="M38" s="287"/>
      <c r="N38" s="287"/>
      <c r="O38" s="287"/>
      <c r="P38" s="287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</row>
    <row r="39" ht="16.5" customHeight="1">
      <c r="A39" s="471"/>
      <c r="B39" t="s" s="503">
        <v>2035</v>
      </c>
      <c r="C39" s="473"/>
      <c r="D39" s="473"/>
      <c r="E39" s="473"/>
      <c r="F39" s="473"/>
      <c r="G39" s="473"/>
      <c r="H39" s="33"/>
      <c r="I39" s="33"/>
      <c r="J39" s="33"/>
      <c r="K39" s="33"/>
      <c r="L39" s="33"/>
      <c r="M39" s="33"/>
      <c r="N39" s="33"/>
      <c r="O39" s="33"/>
      <c r="P39" s="33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</row>
    <row r="40" ht="35.25" customHeight="1">
      <c r="A40" s="475"/>
      <c r="B40" t="s" s="476">
        <v>2023</v>
      </c>
      <c r="C40" t="s" s="477">
        <v>2024</v>
      </c>
      <c r="D40" t="s" s="478">
        <v>9</v>
      </c>
      <c r="E40" t="s" s="478">
        <v>10</v>
      </c>
      <c r="F40" t="s" s="478">
        <v>11</v>
      </c>
      <c r="G40" t="s" s="478">
        <v>12</v>
      </c>
      <c r="H40" t="s" s="478">
        <v>14</v>
      </c>
      <c r="I40" t="s" s="479">
        <v>15</v>
      </c>
      <c r="J40" t="s" s="476">
        <v>16</v>
      </c>
      <c r="K40" t="s" s="479">
        <v>17</v>
      </c>
      <c r="L40" t="s" s="479">
        <v>18</v>
      </c>
      <c r="M40" t="s" s="476">
        <v>2025</v>
      </c>
      <c r="N40" t="s" s="504">
        <v>2021</v>
      </c>
      <c r="O40" s="505"/>
      <c r="P40" s="506"/>
      <c r="Q40" s="57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</row>
    <row r="41" ht="18" customHeight="1">
      <c r="A41" s="484">
        <f>A40+1</f>
        <v>1</v>
      </c>
      <c r="B41" s="485">
        <v>2021</v>
      </c>
      <c r="C41" s="486">
        <v>10090</v>
      </c>
      <c r="D41" s="487">
        <v>16611</v>
      </c>
      <c r="E41" s="488">
        <v>80331</v>
      </c>
      <c r="F41" t="s" s="489">
        <v>107</v>
      </c>
      <c r="G41" t="s" s="489">
        <v>465</v>
      </c>
      <c r="H41" t="s" s="489">
        <v>119</v>
      </c>
      <c r="I41" s="507">
        <v>1</v>
      </c>
      <c r="J41" t="s" s="489">
        <v>166</v>
      </c>
      <c r="K41" t="s" s="489">
        <v>51</v>
      </c>
      <c r="L41" t="s" s="489">
        <v>52</v>
      </c>
      <c r="M41" t="s" s="489">
        <v>467</v>
      </c>
      <c r="N41" t="s" s="508">
        <v>2036</v>
      </c>
      <c r="O41" s="500"/>
      <c r="P41" s="501"/>
      <c r="Q41" s="57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</row>
    <row r="42" ht="18" customHeight="1">
      <c r="A42" s="484">
        <v>2</v>
      </c>
      <c r="B42" s="485">
        <v>2021</v>
      </c>
      <c r="C42" s="486">
        <v>10058</v>
      </c>
      <c r="D42" s="487">
        <v>16647</v>
      </c>
      <c r="E42" s="488">
        <v>80634</v>
      </c>
      <c r="F42" t="s" s="489">
        <v>107</v>
      </c>
      <c r="G42" t="s" s="489">
        <v>360</v>
      </c>
      <c r="H42" t="s" s="489">
        <v>119</v>
      </c>
      <c r="I42" s="507">
        <v>1</v>
      </c>
      <c r="J42" t="s" s="489">
        <v>50</v>
      </c>
      <c r="K42" t="s" s="489">
        <v>51</v>
      </c>
      <c r="L42" t="s" s="489">
        <v>52</v>
      </c>
      <c r="M42" t="s" s="489">
        <v>362</v>
      </c>
      <c r="N42" t="s" s="508">
        <v>2036</v>
      </c>
      <c r="O42" s="500"/>
      <c r="P42" s="501"/>
      <c r="Q42" s="57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</row>
    <row r="43" ht="18" customHeight="1">
      <c r="A43" s="484">
        <v>3</v>
      </c>
      <c r="B43" s="485">
        <v>2021</v>
      </c>
      <c r="C43" s="486">
        <v>10060</v>
      </c>
      <c r="D43" s="487">
        <v>16992</v>
      </c>
      <c r="E43" s="488">
        <v>80636</v>
      </c>
      <c r="F43" t="s" s="489">
        <v>107</v>
      </c>
      <c r="G43" t="s" s="489">
        <v>367</v>
      </c>
      <c r="H43" t="s" s="489">
        <v>369</v>
      </c>
      <c r="I43" s="507">
        <v>1</v>
      </c>
      <c r="J43" t="s" s="489">
        <v>50</v>
      </c>
      <c r="K43" t="s" s="489">
        <v>51</v>
      </c>
      <c r="L43" t="s" s="489">
        <v>52</v>
      </c>
      <c r="M43" t="s" s="489">
        <v>362</v>
      </c>
      <c r="N43" t="s" s="508">
        <v>2036</v>
      </c>
      <c r="O43" s="500"/>
      <c r="P43" s="501"/>
      <c r="Q43" s="57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</row>
    <row r="44" ht="18" customHeight="1">
      <c r="A44" s="509"/>
      <c r="B44" s="485">
        <v>2021</v>
      </c>
      <c r="C44" s="486">
        <v>10133</v>
      </c>
      <c r="D44" s="487">
        <v>15909</v>
      </c>
      <c r="E44" s="488">
        <v>80339</v>
      </c>
      <c r="F44" t="s" s="489">
        <v>107</v>
      </c>
      <c r="G44" t="s" s="489">
        <v>551</v>
      </c>
      <c r="H44" t="s" s="489">
        <v>119</v>
      </c>
      <c r="I44" s="507">
        <v>1</v>
      </c>
      <c r="J44" t="s" s="489">
        <v>50</v>
      </c>
      <c r="K44" t="s" s="489">
        <v>51</v>
      </c>
      <c r="L44" t="s" s="489">
        <v>52</v>
      </c>
      <c r="M44" t="s" s="489">
        <v>264</v>
      </c>
      <c r="N44" t="s" s="508">
        <v>2037</v>
      </c>
      <c r="O44" s="500"/>
      <c r="P44" s="501"/>
      <c r="Q44" s="57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</row>
    <row r="45" ht="18" customHeight="1">
      <c r="A45" s="509"/>
      <c r="B45" s="485">
        <v>2021</v>
      </c>
      <c r="C45" s="486">
        <v>10058</v>
      </c>
      <c r="D45" s="487">
        <v>16647</v>
      </c>
      <c r="E45" s="488">
        <v>80634</v>
      </c>
      <c r="F45" t="s" s="489">
        <v>107</v>
      </c>
      <c r="G45" t="s" s="489">
        <v>360</v>
      </c>
      <c r="H45" t="s" s="489">
        <v>119</v>
      </c>
      <c r="I45" s="507">
        <v>1</v>
      </c>
      <c r="J45" t="s" s="489">
        <v>50</v>
      </c>
      <c r="K45" t="s" s="489">
        <v>51</v>
      </c>
      <c r="L45" t="s" s="489">
        <v>52</v>
      </c>
      <c r="M45" t="s" s="489">
        <v>362</v>
      </c>
      <c r="N45" t="s" s="508">
        <v>2037</v>
      </c>
      <c r="O45" s="500"/>
      <c r="P45" s="501"/>
      <c r="Q45" s="57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</row>
    <row r="46" ht="18" customHeight="1">
      <c r="A46" s="509"/>
      <c r="B46" s="485">
        <v>2021</v>
      </c>
      <c r="C46" s="486">
        <v>10060</v>
      </c>
      <c r="D46" s="487">
        <v>16992</v>
      </c>
      <c r="E46" s="488">
        <v>80636</v>
      </c>
      <c r="F46" t="s" s="489">
        <v>107</v>
      </c>
      <c r="G46" t="s" s="489">
        <v>367</v>
      </c>
      <c r="H46" t="s" s="489">
        <v>369</v>
      </c>
      <c r="I46" s="507">
        <v>1</v>
      </c>
      <c r="J46" t="s" s="489">
        <v>50</v>
      </c>
      <c r="K46" t="s" s="489">
        <v>51</v>
      </c>
      <c r="L46" t="s" s="489">
        <v>52</v>
      </c>
      <c r="M46" t="s" s="489">
        <v>362</v>
      </c>
      <c r="N46" t="s" s="508">
        <v>2037</v>
      </c>
      <c r="O46" s="500"/>
      <c r="P46" s="501"/>
      <c r="Q46" s="57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</row>
    <row r="47" ht="18" customHeight="1">
      <c r="A47" s="509"/>
      <c r="B47" s="485">
        <v>2021</v>
      </c>
      <c r="C47" s="486">
        <v>10136</v>
      </c>
      <c r="D47" s="487">
        <v>15905</v>
      </c>
      <c r="E47" s="488">
        <v>80335</v>
      </c>
      <c r="F47" t="s" s="489">
        <v>107</v>
      </c>
      <c r="G47" t="s" s="489">
        <v>570</v>
      </c>
      <c r="H47" t="s" s="489">
        <v>119</v>
      </c>
      <c r="I47" s="507">
        <v>6</v>
      </c>
      <c r="J47" t="s" s="489">
        <v>567</v>
      </c>
      <c r="K47" t="s" s="489">
        <v>241</v>
      </c>
      <c r="L47" t="s" s="489">
        <v>70</v>
      </c>
      <c r="M47" t="s" s="489">
        <v>71</v>
      </c>
      <c r="N47" t="s" s="508">
        <v>2037</v>
      </c>
      <c r="O47" s="500"/>
      <c r="P47" s="501"/>
      <c r="Q47" s="57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</row>
    <row r="48" ht="18" customHeight="1">
      <c r="A48" s="509"/>
      <c r="B48" s="485">
        <v>2021</v>
      </c>
      <c r="C48" s="486">
        <v>10133</v>
      </c>
      <c r="D48" s="487">
        <v>15909</v>
      </c>
      <c r="E48" s="488">
        <v>80339</v>
      </c>
      <c r="F48" t="s" s="489">
        <v>107</v>
      </c>
      <c r="G48" t="s" s="489">
        <v>551</v>
      </c>
      <c r="H48" t="s" s="489">
        <v>119</v>
      </c>
      <c r="I48" s="507">
        <v>1</v>
      </c>
      <c r="J48" t="s" s="489">
        <v>50</v>
      </c>
      <c r="K48" t="s" s="489">
        <v>51</v>
      </c>
      <c r="L48" t="s" s="489">
        <v>52</v>
      </c>
      <c r="M48" t="s" s="489">
        <v>264</v>
      </c>
      <c r="N48" t="s" s="508">
        <v>2038</v>
      </c>
      <c r="O48" s="500"/>
      <c r="P48" s="501"/>
      <c r="Q48" s="57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</row>
    <row r="49" ht="18" customHeight="1">
      <c r="A49" s="509"/>
      <c r="B49" s="485">
        <v>2021</v>
      </c>
      <c r="C49" s="486">
        <v>10058</v>
      </c>
      <c r="D49" s="487">
        <v>16647</v>
      </c>
      <c r="E49" s="488">
        <v>80634</v>
      </c>
      <c r="F49" t="s" s="489">
        <v>107</v>
      </c>
      <c r="G49" t="s" s="489">
        <v>360</v>
      </c>
      <c r="H49" t="s" s="489">
        <v>119</v>
      </c>
      <c r="I49" s="507">
        <v>1</v>
      </c>
      <c r="J49" t="s" s="489">
        <v>50</v>
      </c>
      <c r="K49" t="s" s="489">
        <v>51</v>
      </c>
      <c r="L49" t="s" s="489">
        <v>52</v>
      </c>
      <c r="M49" t="s" s="489">
        <v>362</v>
      </c>
      <c r="N49" t="s" s="508">
        <v>2038</v>
      </c>
      <c r="O49" s="500"/>
      <c r="P49" s="501"/>
      <c r="Q49" s="57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</row>
    <row r="50" ht="18" customHeight="1">
      <c r="A50" s="509"/>
      <c r="B50" s="485">
        <v>2021</v>
      </c>
      <c r="C50" s="486">
        <v>10060</v>
      </c>
      <c r="D50" s="487">
        <v>16992</v>
      </c>
      <c r="E50" s="488">
        <v>80636</v>
      </c>
      <c r="F50" t="s" s="489">
        <v>107</v>
      </c>
      <c r="G50" t="s" s="489">
        <v>367</v>
      </c>
      <c r="H50" t="s" s="489">
        <v>369</v>
      </c>
      <c r="I50" s="507">
        <v>1</v>
      </c>
      <c r="J50" t="s" s="489">
        <v>50</v>
      </c>
      <c r="K50" t="s" s="489">
        <v>51</v>
      </c>
      <c r="L50" t="s" s="489">
        <v>52</v>
      </c>
      <c r="M50" t="s" s="489">
        <v>362</v>
      </c>
      <c r="N50" t="s" s="508">
        <v>2038</v>
      </c>
      <c r="O50" s="500"/>
      <c r="P50" s="501"/>
      <c r="Q50" s="57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</row>
    <row r="51" ht="18" customHeight="1">
      <c r="A51" s="509"/>
      <c r="B51" s="485">
        <v>2021</v>
      </c>
      <c r="C51" s="486">
        <v>10136</v>
      </c>
      <c r="D51" s="487">
        <v>15905</v>
      </c>
      <c r="E51" s="488">
        <v>80335</v>
      </c>
      <c r="F51" t="s" s="489">
        <v>107</v>
      </c>
      <c r="G51" t="s" s="489">
        <v>570</v>
      </c>
      <c r="H51" t="s" s="489">
        <v>119</v>
      </c>
      <c r="I51" s="507">
        <v>6</v>
      </c>
      <c r="J51" t="s" s="489">
        <v>567</v>
      </c>
      <c r="K51" t="s" s="489">
        <v>241</v>
      </c>
      <c r="L51" t="s" s="489">
        <v>70</v>
      </c>
      <c r="M51" t="s" s="489">
        <v>71</v>
      </c>
      <c r="N51" t="s" s="508">
        <v>2038</v>
      </c>
      <c r="O51" s="500"/>
      <c r="P51" s="501"/>
      <c r="Q51" s="57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</row>
    <row r="52" ht="18" customHeight="1">
      <c r="A52" s="509"/>
      <c r="B52" s="485">
        <v>2021</v>
      </c>
      <c r="C52" s="486">
        <v>10038</v>
      </c>
      <c r="D52" s="487">
        <v>16640</v>
      </c>
      <c r="E52" s="488">
        <v>80639</v>
      </c>
      <c r="F52" t="s" s="489">
        <v>261</v>
      </c>
      <c r="G52" t="s" s="489">
        <v>1829</v>
      </c>
      <c r="H52" t="s" s="489">
        <v>119</v>
      </c>
      <c r="I52" s="507">
        <v>1</v>
      </c>
      <c r="J52" t="s" s="489">
        <v>50</v>
      </c>
      <c r="K52" t="s" s="489">
        <v>51</v>
      </c>
      <c r="L52" t="s" s="489">
        <v>52</v>
      </c>
      <c r="M52" t="s" s="489">
        <v>1491</v>
      </c>
      <c r="N52" t="s" s="508">
        <v>2039</v>
      </c>
      <c r="O52" s="500"/>
      <c r="P52" s="501"/>
      <c r="Q52" s="57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</row>
    <row r="53" ht="18" customHeight="1">
      <c r="A53" s="509"/>
      <c r="B53" s="485">
        <v>2021</v>
      </c>
      <c r="C53" s="486">
        <v>10058</v>
      </c>
      <c r="D53" s="487">
        <v>16647</v>
      </c>
      <c r="E53" s="488">
        <v>80634</v>
      </c>
      <c r="F53" t="s" s="489">
        <v>107</v>
      </c>
      <c r="G53" t="s" s="489">
        <v>360</v>
      </c>
      <c r="H53" t="s" s="489">
        <v>119</v>
      </c>
      <c r="I53" s="507">
        <v>1</v>
      </c>
      <c r="J53" t="s" s="489">
        <v>50</v>
      </c>
      <c r="K53" t="s" s="489">
        <v>51</v>
      </c>
      <c r="L53" t="s" s="489">
        <v>52</v>
      </c>
      <c r="M53" t="s" s="489">
        <v>362</v>
      </c>
      <c r="N53" t="s" s="508">
        <v>2039</v>
      </c>
      <c r="O53" s="500"/>
      <c r="P53" s="501"/>
      <c r="Q53" s="57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</row>
    <row r="54" ht="18" customHeight="1">
      <c r="A54" s="509"/>
      <c r="B54" s="485">
        <v>2021</v>
      </c>
      <c r="C54" s="486">
        <v>10060</v>
      </c>
      <c r="D54" s="487">
        <v>16992</v>
      </c>
      <c r="E54" s="488">
        <v>80636</v>
      </c>
      <c r="F54" t="s" s="489">
        <v>107</v>
      </c>
      <c r="G54" t="s" s="489">
        <v>367</v>
      </c>
      <c r="H54" t="s" s="489">
        <v>369</v>
      </c>
      <c r="I54" s="507">
        <v>1</v>
      </c>
      <c r="J54" t="s" s="489">
        <v>50</v>
      </c>
      <c r="K54" t="s" s="489">
        <v>51</v>
      </c>
      <c r="L54" t="s" s="489">
        <v>52</v>
      </c>
      <c r="M54" t="s" s="489">
        <v>362</v>
      </c>
      <c r="N54" t="s" s="508">
        <v>2039</v>
      </c>
      <c r="O54" s="500"/>
      <c r="P54" s="501"/>
      <c r="Q54" s="57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</row>
    <row r="55" ht="18" customHeight="1">
      <c r="A55" s="509"/>
      <c r="B55" s="485">
        <v>2021</v>
      </c>
      <c r="C55" s="486">
        <v>10090</v>
      </c>
      <c r="D55" s="487">
        <v>16611</v>
      </c>
      <c r="E55" s="488">
        <v>80331</v>
      </c>
      <c r="F55" t="s" s="489">
        <v>107</v>
      </c>
      <c r="G55" t="s" s="489">
        <v>465</v>
      </c>
      <c r="H55" t="s" s="489">
        <v>119</v>
      </c>
      <c r="I55" s="507">
        <v>1</v>
      </c>
      <c r="J55" t="s" s="489">
        <v>166</v>
      </c>
      <c r="K55" t="s" s="489">
        <v>51</v>
      </c>
      <c r="L55" t="s" s="489">
        <v>52</v>
      </c>
      <c r="M55" t="s" s="489">
        <v>467</v>
      </c>
      <c r="N55" t="s" s="508">
        <v>2039</v>
      </c>
      <c r="O55" s="500"/>
      <c r="P55" s="501"/>
      <c r="Q55" s="57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</row>
    <row r="56" ht="18" customHeight="1">
      <c r="A56" s="509"/>
      <c r="B56" s="485">
        <v>2021</v>
      </c>
      <c r="C56" s="486">
        <v>10133</v>
      </c>
      <c r="D56" s="487">
        <v>15909</v>
      </c>
      <c r="E56" s="488">
        <v>80339</v>
      </c>
      <c r="F56" t="s" s="489">
        <v>107</v>
      </c>
      <c r="G56" t="s" s="489">
        <v>551</v>
      </c>
      <c r="H56" t="s" s="489">
        <v>119</v>
      </c>
      <c r="I56" s="507">
        <v>1</v>
      </c>
      <c r="J56" t="s" s="489">
        <v>50</v>
      </c>
      <c r="K56" t="s" s="489">
        <v>51</v>
      </c>
      <c r="L56" t="s" s="489">
        <v>52</v>
      </c>
      <c r="M56" t="s" s="489">
        <v>264</v>
      </c>
      <c r="N56" t="s" s="508">
        <v>2039</v>
      </c>
      <c r="O56" s="500"/>
      <c r="P56" s="501"/>
      <c r="Q56" s="57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</row>
    <row r="57" ht="18" customHeight="1">
      <c r="A57" s="509"/>
      <c r="B57" s="485">
        <v>2021</v>
      </c>
      <c r="C57" s="498"/>
      <c r="D57" s="494"/>
      <c r="E57" s="495"/>
      <c r="F57" s="496"/>
      <c r="G57" s="496"/>
      <c r="H57" s="496"/>
      <c r="I57" s="496"/>
      <c r="J57" s="496"/>
      <c r="K57" s="496"/>
      <c r="L57" s="496"/>
      <c r="M57" s="496"/>
      <c r="N57" s="499"/>
      <c r="O57" s="500"/>
      <c r="P57" s="501"/>
      <c r="Q57" s="57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</row>
    <row r="58" ht="18" customHeight="1">
      <c r="A58" s="509"/>
      <c r="B58" s="485">
        <v>2021</v>
      </c>
      <c r="C58" s="498"/>
      <c r="D58" s="494"/>
      <c r="E58" s="495"/>
      <c r="F58" s="496"/>
      <c r="G58" s="496"/>
      <c r="H58" s="496"/>
      <c r="I58" s="496"/>
      <c r="J58" s="496"/>
      <c r="K58" s="496"/>
      <c r="L58" s="496"/>
      <c r="M58" s="496"/>
      <c r="N58" s="499"/>
      <c r="O58" s="500"/>
      <c r="P58" s="501"/>
      <c r="Q58" s="57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</row>
    <row r="59" ht="18" customHeight="1">
      <c r="A59" s="471"/>
      <c r="B59" s="510"/>
      <c r="C59" s="511"/>
      <c r="D59" s="512"/>
      <c r="E59" s="513"/>
      <c r="F59" s="514"/>
      <c r="G59" s="514"/>
      <c r="H59" s="514"/>
      <c r="I59" s="514"/>
      <c r="J59" s="514"/>
      <c r="K59" s="514"/>
      <c r="L59" s="514"/>
      <c r="M59" s="514"/>
      <c r="N59" s="515"/>
      <c r="O59" s="515"/>
      <c r="P59" s="515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</row>
    <row r="60" ht="24.75" customHeight="1">
      <c r="A60" s="471"/>
      <c r="B60" t="s" s="503">
        <v>2040</v>
      </c>
      <c r="C60" s="473"/>
      <c r="D60" s="473"/>
      <c r="E60" s="473"/>
      <c r="F60" s="473"/>
      <c r="G60" s="473"/>
      <c r="H60" s="33"/>
      <c r="I60" s="33"/>
      <c r="J60" s="33"/>
      <c r="K60" s="33"/>
      <c r="L60" s="33"/>
      <c r="M60" s="33"/>
      <c r="N60" s="33"/>
      <c r="O60" s="33"/>
      <c r="P60" s="33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</row>
    <row r="61" ht="35.25" customHeight="1">
      <c r="A61" s="475"/>
      <c r="B61" t="s" s="476">
        <v>2023</v>
      </c>
      <c r="C61" t="s" s="477">
        <v>2024</v>
      </c>
      <c r="D61" t="s" s="478">
        <v>9</v>
      </c>
      <c r="E61" t="s" s="478">
        <v>10</v>
      </c>
      <c r="F61" t="s" s="478">
        <v>11</v>
      </c>
      <c r="G61" t="s" s="478">
        <v>12</v>
      </c>
      <c r="H61" t="s" s="478">
        <v>14</v>
      </c>
      <c r="I61" t="s" s="479">
        <v>15</v>
      </c>
      <c r="J61" t="s" s="476">
        <v>16</v>
      </c>
      <c r="K61" t="s" s="479">
        <v>17</v>
      </c>
      <c r="L61" t="s" s="479">
        <v>18</v>
      </c>
      <c r="M61" t="s" s="476">
        <v>2025</v>
      </c>
      <c r="N61" t="s" s="504">
        <v>2021</v>
      </c>
      <c r="O61" s="505"/>
      <c r="P61" s="506"/>
      <c r="Q61" s="57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</row>
    <row r="62" ht="18" customHeight="1">
      <c r="A62" s="509"/>
      <c r="B62" s="485">
        <v>2022</v>
      </c>
      <c r="C62" s="486">
        <v>10090</v>
      </c>
      <c r="D62" s="487">
        <v>16611</v>
      </c>
      <c r="E62" s="488">
        <v>80331</v>
      </c>
      <c r="F62" t="s" s="489">
        <v>107</v>
      </c>
      <c r="G62" t="s" s="489">
        <v>465</v>
      </c>
      <c r="H62" t="s" s="489">
        <v>119</v>
      </c>
      <c r="I62" s="507">
        <v>1</v>
      </c>
      <c r="J62" t="s" s="489">
        <v>166</v>
      </c>
      <c r="K62" t="s" s="489">
        <v>51</v>
      </c>
      <c r="L62" t="s" s="489">
        <v>52</v>
      </c>
      <c r="M62" t="s" s="489">
        <v>467</v>
      </c>
      <c r="N62" t="s" s="508">
        <v>2041</v>
      </c>
      <c r="O62" s="500"/>
      <c r="P62" s="501"/>
      <c r="Q62" s="57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</row>
    <row r="63" ht="18" customHeight="1">
      <c r="A63" s="509"/>
      <c r="B63" s="485">
        <v>2022</v>
      </c>
      <c r="C63" s="486">
        <v>10090</v>
      </c>
      <c r="D63" s="487">
        <v>16611</v>
      </c>
      <c r="E63" s="488">
        <v>80331</v>
      </c>
      <c r="F63" t="s" s="489">
        <v>107</v>
      </c>
      <c r="G63" t="s" s="489">
        <v>465</v>
      </c>
      <c r="H63" t="s" s="489">
        <v>119</v>
      </c>
      <c r="I63" s="507">
        <v>1</v>
      </c>
      <c r="J63" t="s" s="489">
        <v>166</v>
      </c>
      <c r="K63" t="s" s="489">
        <v>51</v>
      </c>
      <c r="L63" t="s" s="489">
        <v>52</v>
      </c>
      <c r="M63" t="s" s="489">
        <v>467</v>
      </c>
      <c r="N63" t="s" s="508">
        <v>2042</v>
      </c>
      <c r="O63" s="500"/>
      <c r="P63" s="501"/>
      <c r="Q63" s="57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</row>
    <row r="64" ht="18" customHeight="1">
      <c r="A64" s="509"/>
      <c r="B64" s="485">
        <v>2022</v>
      </c>
      <c r="C64" s="486">
        <v>10133</v>
      </c>
      <c r="D64" s="487">
        <v>15909</v>
      </c>
      <c r="E64" s="488">
        <v>80339</v>
      </c>
      <c r="F64" t="s" s="489">
        <v>107</v>
      </c>
      <c r="G64" t="s" s="489">
        <v>551</v>
      </c>
      <c r="H64" t="s" s="489">
        <v>119</v>
      </c>
      <c r="I64" s="507">
        <v>1</v>
      </c>
      <c r="J64" t="s" s="489">
        <v>50</v>
      </c>
      <c r="K64" t="s" s="489">
        <v>51</v>
      </c>
      <c r="L64" t="s" s="489">
        <v>52</v>
      </c>
      <c r="M64" t="s" s="489">
        <v>264</v>
      </c>
      <c r="N64" t="s" s="508">
        <v>2042</v>
      </c>
      <c r="O64" s="500"/>
      <c r="P64" s="501"/>
      <c r="Q64" s="57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</row>
    <row r="65" ht="18" customHeight="1">
      <c r="A65" s="461"/>
      <c r="B65" s="485">
        <v>2022</v>
      </c>
      <c r="C65" s="486">
        <v>10060</v>
      </c>
      <c r="D65" s="487">
        <v>16992</v>
      </c>
      <c r="E65" s="488">
        <v>80636</v>
      </c>
      <c r="F65" t="s" s="489">
        <v>107</v>
      </c>
      <c r="G65" t="s" s="489">
        <v>367</v>
      </c>
      <c r="H65" t="s" s="489">
        <v>369</v>
      </c>
      <c r="I65" s="507">
        <v>1</v>
      </c>
      <c r="J65" t="s" s="489">
        <v>50</v>
      </c>
      <c r="K65" t="s" s="489">
        <v>51</v>
      </c>
      <c r="L65" t="s" s="489">
        <v>52</v>
      </c>
      <c r="M65" t="s" s="489">
        <v>362</v>
      </c>
      <c r="N65" t="s" s="508">
        <v>2042</v>
      </c>
      <c r="O65" s="500"/>
      <c r="P65" s="501"/>
      <c r="Q65" s="57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</row>
    <row r="66" ht="18" customHeight="1">
      <c r="A66" s="461"/>
      <c r="B66" s="485">
        <v>2022</v>
      </c>
      <c r="C66" s="486">
        <v>10058</v>
      </c>
      <c r="D66" s="487">
        <v>16647</v>
      </c>
      <c r="E66" s="488">
        <v>80634</v>
      </c>
      <c r="F66" t="s" s="489">
        <v>107</v>
      </c>
      <c r="G66" t="s" s="489">
        <v>360</v>
      </c>
      <c r="H66" t="s" s="489">
        <v>119</v>
      </c>
      <c r="I66" s="507">
        <v>1</v>
      </c>
      <c r="J66" t="s" s="489">
        <v>50</v>
      </c>
      <c r="K66" t="s" s="489">
        <v>51</v>
      </c>
      <c r="L66" t="s" s="489">
        <v>52</v>
      </c>
      <c r="M66" t="s" s="489">
        <v>362</v>
      </c>
      <c r="N66" t="s" s="508">
        <v>2042</v>
      </c>
      <c r="O66" s="500"/>
      <c r="P66" s="501"/>
      <c r="Q66" s="57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</row>
    <row r="67" ht="18" customHeight="1">
      <c r="A67" s="461"/>
      <c r="B67" s="485">
        <v>2022</v>
      </c>
      <c r="C67" s="486">
        <v>10090</v>
      </c>
      <c r="D67" s="487">
        <v>16611</v>
      </c>
      <c r="E67" s="488">
        <v>80331</v>
      </c>
      <c r="F67" t="s" s="489">
        <v>107</v>
      </c>
      <c r="G67" t="s" s="489">
        <v>465</v>
      </c>
      <c r="H67" t="s" s="489">
        <v>119</v>
      </c>
      <c r="I67" s="507">
        <v>1</v>
      </c>
      <c r="J67" t="s" s="489">
        <v>166</v>
      </c>
      <c r="K67" t="s" s="489">
        <v>51</v>
      </c>
      <c r="L67" t="s" s="489">
        <v>52</v>
      </c>
      <c r="M67" t="s" s="489">
        <v>467</v>
      </c>
      <c r="N67" t="s" s="508">
        <v>2043</v>
      </c>
      <c r="O67" s="500"/>
      <c r="P67" s="501"/>
      <c r="Q67" s="57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</row>
    <row r="68" ht="18" customHeight="1">
      <c r="A68" s="461"/>
      <c r="B68" s="485">
        <v>2022</v>
      </c>
      <c r="C68" s="486">
        <v>10133</v>
      </c>
      <c r="D68" s="487">
        <v>15909</v>
      </c>
      <c r="E68" s="488">
        <v>80339</v>
      </c>
      <c r="F68" t="s" s="489">
        <v>107</v>
      </c>
      <c r="G68" t="s" s="489">
        <v>551</v>
      </c>
      <c r="H68" t="s" s="489">
        <v>119</v>
      </c>
      <c r="I68" s="507">
        <v>1</v>
      </c>
      <c r="J68" t="s" s="489">
        <v>50</v>
      </c>
      <c r="K68" t="s" s="489">
        <v>51</v>
      </c>
      <c r="L68" t="s" s="489">
        <v>52</v>
      </c>
      <c r="M68" t="s" s="489">
        <v>264</v>
      </c>
      <c r="N68" t="s" s="508">
        <v>2043</v>
      </c>
      <c r="O68" s="500"/>
      <c r="P68" s="501"/>
      <c r="Q68" s="57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</row>
    <row r="69" ht="18" customHeight="1">
      <c r="A69" s="461"/>
      <c r="B69" s="485">
        <v>2022</v>
      </c>
      <c r="C69" s="486">
        <v>10090</v>
      </c>
      <c r="D69" s="487">
        <v>16611</v>
      </c>
      <c r="E69" s="488">
        <v>80331</v>
      </c>
      <c r="F69" t="s" s="489">
        <v>107</v>
      </c>
      <c r="G69" t="s" s="489">
        <v>465</v>
      </c>
      <c r="H69" t="s" s="489">
        <v>119</v>
      </c>
      <c r="I69" s="507">
        <v>1</v>
      </c>
      <c r="J69" t="s" s="489">
        <v>166</v>
      </c>
      <c r="K69" t="s" s="489">
        <v>51</v>
      </c>
      <c r="L69" t="s" s="489">
        <v>52</v>
      </c>
      <c r="M69" t="s" s="489">
        <v>467</v>
      </c>
      <c r="N69" t="s" s="508">
        <v>2044</v>
      </c>
      <c r="O69" s="500"/>
      <c r="P69" s="501"/>
      <c r="Q69" s="57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</row>
    <row r="70" ht="18" customHeight="1">
      <c r="A70" s="461"/>
      <c r="B70" s="485">
        <v>2022</v>
      </c>
      <c r="C70" s="486">
        <v>10133</v>
      </c>
      <c r="D70" s="487">
        <v>15909</v>
      </c>
      <c r="E70" s="488">
        <v>80339</v>
      </c>
      <c r="F70" t="s" s="489">
        <v>107</v>
      </c>
      <c r="G70" t="s" s="489">
        <v>551</v>
      </c>
      <c r="H70" t="s" s="489">
        <v>119</v>
      </c>
      <c r="I70" s="507">
        <v>1</v>
      </c>
      <c r="J70" t="s" s="489">
        <v>50</v>
      </c>
      <c r="K70" t="s" s="489">
        <v>51</v>
      </c>
      <c r="L70" t="s" s="489">
        <v>52</v>
      </c>
      <c r="M70" t="s" s="489">
        <v>264</v>
      </c>
      <c r="N70" t="s" s="508">
        <v>2044</v>
      </c>
      <c r="O70" s="500"/>
      <c r="P70" s="501"/>
      <c r="Q70" s="57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</row>
    <row r="71" ht="18" customHeight="1">
      <c r="A71" s="461"/>
      <c r="B71" s="497"/>
      <c r="C71" s="498"/>
      <c r="D71" s="494"/>
      <c r="E71" s="495"/>
      <c r="F71" s="496"/>
      <c r="G71" s="496"/>
      <c r="H71" s="496"/>
      <c r="I71" s="496"/>
      <c r="J71" s="496"/>
      <c r="K71" s="496"/>
      <c r="L71" s="496"/>
      <c r="M71" s="496"/>
      <c r="N71" s="499"/>
      <c r="O71" s="500"/>
      <c r="P71" s="501"/>
      <c r="Q71" s="57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</row>
    <row r="72" ht="18" customHeight="1">
      <c r="A72" s="461"/>
      <c r="B72" s="497"/>
      <c r="C72" s="498"/>
      <c r="D72" s="494"/>
      <c r="E72" s="495"/>
      <c r="F72" s="496"/>
      <c r="G72" s="496"/>
      <c r="H72" s="496"/>
      <c r="I72" s="496"/>
      <c r="J72" s="496"/>
      <c r="K72" s="496"/>
      <c r="L72" s="496"/>
      <c r="M72" s="496"/>
      <c r="N72" s="499"/>
      <c r="O72" s="500"/>
      <c r="P72" s="501"/>
      <c r="Q72" s="57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</row>
    <row r="73" ht="13.55" customHeight="1">
      <c r="A73" s="311"/>
      <c r="B73" s="287"/>
      <c r="C73" s="502"/>
      <c r="D73" s="502"/>
      <c r="E73" s="287"/>
      <c r="F73" s="287"/>
      <c r="G73" s="287"/>
      <c r="H73" s="287"/>
      <c r="I73" s="287"/>
      <c r="J73" s="287"/>
      <c r="K73" s="287"/>
      <c r="L73" s="287"/>
      <c r="M73" s="287"/>
      <c r="N73" s="287"/>
      <c r="O73" s="287"/>
      <c r="P73" s="287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</row>
    <row r="74" ht="13.55" customHeight="1">
      <c r="A74" s="311"/>
      <c r="B74" s="12"/>
      <c r="C74" s="311"/>
      <c r="D74" s="311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</row>
    <row r="75" ht="24.75" customHeight="1">
      <c r="A75" s="311"/>
      <c r="B75" t="s" s="503">
        <v>2045</v>
      </c>
      <c r="C75" s="473"/>
      <c r="D75" s="473"/>
      <c r="E75" s="473"/>
      <c r="F75" s="473"/>
      <c r="G75" s="473"/>
      <c r="H75" s="33"/>
      <c r="I75" s="33"/>
      <c r="J75" s="33"/>
      <c r="K75" s="33"/>
      <c r="L75" s="33"/>
      <c r="M75" s="33"/>
      <c r="N75" s="33"/>
      <c r="O75" s="33"/>
      <c r="P75" s="33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</row>
    <row r="76" ht="35.25" customHeight="1">
      <c r="A76" s="461"/>
      <c r="B76" t="s" s="476">
        <v>2023</v>
      </c>
      <c r="C76" t="s" s="477">
        <v>2024</v>
      </c>
      <c r="D76" t="s" s="478">
        <v>9</v>
      </c>
      <c r="E76" t="s" s="478">
        <v>10</v>
      </c>
      <c r="F76" t="s" s="478">
        <v>11</v>
      </c>
      <c r="G76" t="s" s="478">
        <v>12</v>
      </c>
      <c r="H76" t="s" s="478">
        <v>14</v>
      </c>
      <c r="I76" t="s" s="479">
        <v>15</v>
      </c>
      <c r="J76" t="s" s="476">
        <v>16</v>
      </c>
      <c r="K76" t="s" s="479">
        <v>17</v>
      </c>
      <c r="L76" t="s" s="479">
        <v>18</v>
      </c>
      <c r="M76" t="s" s="476">
        <v>2025</v>
      </c>
      <c r="N76" t="s" s="504">
        <v>2021</v>
      </c>
      <c r="O76" s="505"/>
      <c r="P76" s="506"/>
      <c r="Q76" s="57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</row>
    <row r="77" ht="18" customHeight="1">
      <c r="A77" s="461"/>
      <c r="B77" s="497"/>
      <c r="C77" s="486">
        <v>10014</v>
      </c>
      <c r="D77" s="487">
        <v>14310</v>
      </c>
      <c r="E77" s="488">
        <v>81539</v>
      </c>
      <c r="F77" t="s" s="489">
        <v>107</v>
      </c>
      <c r="G77" t="s" s="489">
        <v>154</v>
      </c>
      <c r="H77" t="s" s="489">
        <v>119</v>
      </c>
      <c r="I77" s="507">
        <v>1</v>
      </c>
      <c r="J77" t="s" s="489">
        <v>50</v>
      </c>
      <c r="K77" t="s" s="489">
        <v>51</v>
      </c>
      <c r="L77" t="s" s="489">
        <v>52</v>
      </c>
      <c r="M77" t="s" s="489">
        <v>156</v>
      </c>
      <c r="N77" t="s" s="508">
        <v>2046</v>
      </c>
      <c r="O77" s="500"/>
      <c r="P77" s="501"/>
      <c r="Q77" s="57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</row>
    <row r="78" ht="18" customHeight="1">
      <c r="A78" s="461"/>
      <c r="B78" s="497"/>
      <c r="C78" s="486">
        <v>10090</v>
      </c>
      <c r="D78" s="487">
        <v>16611</v>
      </c>
      <c r="E78" s="488">
        <v>80331</v>
      </c>
      <c r="F78" t="s" s="489">
        <v>107</v>
      </c>
      <c r="G78" t="s" s="489">
        <v>465</v>
      </c>
      <c r="H78" t="s" s="489">
        <v>119</v>
      </c>
      <c r="I78" s="507">
        <v>1</v>
      </c>
      <c r="J78" t="s" s="489">
        <v>166</v>
      </c>
      <c r="K78" t="s" s="489">
        <v>51</v>
      </c>
      <c r="L78" t="s" s="489">
        <v>52</v>
      </c>
      <c r="M78" t="s" s="489">
        <v>467</v>
      </c>
      <c r="N78" t="s" s="508">
        <v>2046</v>
      </c>
      <c r="O78" s="500"/>
      <c r="P78" s="501"/>
      <c r="Q78" s="57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</row>
    <row r="79" ht="18" customHeight="1">
      <c r="A79" s="461"/>
      <c r="B79" s="497"/>
      <c r="C79" s="486">
        <v>10091</v>
      </c>
      <c r="D79" s="487">
        <v>16634</v>
      </c>
      <c r="E79" s="488">
        <v>81369</v>
      </c>
      <c r="F79" t="s" s="489">
        <v>107</v>
      </c>
      <c r="G79" t="s" s="489">
        <v>472</v>
      </c>
      <c r="H79" t="s" s="489">
        <v>119</v>
      </c>
      <c r="I79" s="507">
        <v>1</v>
      </c>
      <c r="J79" t="s" s="489">
        <v>166</v>
      </c>
      <c r="K79" t="s" s="489">
        <v>51</v>
      </c>
      <c r="L79" t="s" s="489">
        <v>52</v>
      </c>
      <c r="M79" t="s" s="489">
        <v>475</v>
      </c>
      <c r="N79" t="s" s="508">
        <v>2046</v>
      </c>
      <c r="O79" s="500"/>
      <c r="P79" s="501"/>
      <c r="Q79" s="57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</row>
    <row r="80" ht="18" customHeight="1">
      <c r="A80" s="461"/>
      <c r="B80" s="497"/>
      <c r="C80" s="486">
        <v>10058</v>
      </c>
      <c r="D80" s="487">
        <v>16647</v>
      </c>
      <c r="E80" s="488">
        <v>80634</v>
      </c>
      <c r="F80" t="s" s="489">
        <v>107</v>
      </c>
      <c r="G80" t="s" s="489">
        <v>360</v>
      </c>
      <c r="H80" t="s" s="489">
        <v>119</v>
      </c>
      <c r="I80" s="507">
        <v>1</v>
      </c>
      <c r="J80" t="s" s="489">
        <v>50</v>
      </c>
      <c r="K80" t="s" s="489">
        <v>51</v>
      </c>
      <c r="L80" t="s" s="489">
        <v>52</v>
      </c>
      <c r="M80" t="s" s="489">
        <v>362</v>
      </c>
      <c r="N80" t="s" s="508">
        <v>2046</v>
      </c>
      <c r="O80" s="500"/>
      <c r="P80" s="501"/>
      <c r="Q80" s="57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</row>
    <row r="81" ht="18" customHeight="1">
      <c r="A81" s="461"/>
      <c r="B81" s="497"/>
      <c r="C81" s="486">
        <v>10060</v>
      </c>
      <c r="D81" s="487">
        <v>16992</v>
      </c>
      <c r="E81" s="488">
        <v>80636</v>
      </c>
      <c r="F81" t="s" s="489">
        <v>107</v>
      </c>
      <c r="G81" t="s" s="489">
        <v>367</v>
      </c>
      <c r="H81" t="s" s="489">
        <v>369</v>
      </c>
      <c r="I81" s="507">
        <v>1</v>
      </c>
      <c r="J81" t="s" s="489">
        <v>50</v>
      </c>
      <c r="K81" t="s" s="489">
        <v>51</v>
      </c>
      <c r="L81" t="s" s="489">
        <v>52</v>
      </c>
      <c r="M81" t="s" s="489">
        <v>362</v>
      </c>
      <c r="N81" t="s" s="508">
        <v>2046</v>
      </c>
      <c r="O81" s="500"/>
      <c r="P81" s="501"/>
      <c r="Q81" s="57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</row>
    <row r="82" ht="18" customHeight="1">
      <c r="A82" s="461"/>
      <c r="B82" s="497"/>
      <c r="C82" s="486">
        <v>10133</v>
      </c>
      <c r="D82" s="487">
        <v>15909</v>
      </c>
      <c r="E82" s="488">
        <v>80339</v>
      </c>
      <c r="F82" t="s" s="489">
        <v>107</v>
      </c>
      <c r="G82" t="s" s="489">
        <v>551</v>
      </c>
      <c r="H82" t="s" s="489">
        <v>119</v>
      </c>
      <c r="I82" s="507">
        <v>1</v>
      </c>
      <c r="J82" t="s" s="489">
        <v>50</v>
      </c>
      <c r="K82" t="s" s="489">
        <v>51</v>
      </c>
      <c r="L82" t="s" s="489">
        <v>52</v>
      </c>
      <c r="M82" t="s" s="489">
        <v>264</v>
      </c>
      <c r="N82" t="s" s="508">
        <v>2046</v>
      </c>
      <c r="O82" s="500"/>
      <c r="P82" s="501"/>
      <c r="Q82" s="57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</row>
    <row r="83" ht="18" customHeight="1">
      <c r="A83" s="461"/>
      <c r="B83" s="497"/>
      <c r="C83" s="486">
        <v>10152</v>
      </c>
      <c r="D83" s="487">
        <v>10152</v>
      </c>
      <c r="E83" s="488">
        <v>82319</v>
      </c>
      <c r="F83" t="s" s="489">
        <v>252</v>
      </c>
      <c r="G83" t="s" s="489">
        <v>615</v>
      </c>
      <c r="H83" t="s" s="489">
        <v>369</v>
      </c>
      <c r="I83" s="507">
        <v>1</v>
      </c>
      <c r="J83" t="s" s="489">
        <v>50</v>
      </c>
      <c r="K83" t="s" s="489">
        <v>51</v>
      </c>
      <c r="L83" t="s" s="489">
        <v>52</v>
      </c>
      <c r="M83" t="s" s="489">
        <v>618</v>
      </c>
      <c r="N83" t="s" s="508">
        <v>2046</v>
      </c>
      <c r="O83" s="500"/>
      <c r="P83" s="501"/>
      <c r="Q83" s="57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</row>
    <row r="84" ht="18" customHeight="1">
      <c r="A84" s="461"/>
      <c r="B84" s="497"/>
      <c r="C84" s="486">
        <v>10038</v>
      </c>
      <c r="D84" s="487">
        <v>16640</v>
      </c>
      <c r="E84" s="488">
        <v>80639</v>
      </c>
      <c r="F84" t="s" s="489">
        <v>261</v>
      </c>
      <c r="G84" t="s" s="489">
        <v>1829</v>
      </c>
      <c r="H84" t="s" s="489">
        <v>119</v>
      </c>
      <c r="I84" s="507">
        <v>1</v>
      </c>
      <c r="J84" t="s" s="489">
        <v>50</v>
      </c>
      <c r="K84" t="s" s="489">
        <v>51</v>
      </c>
      <c r="L84" t="s" s="489">
        <v>52</v>
      </c>
      <c r="M84" t="s" s="489">
        <v>110</v>
      </c>
      <c r="N84" t="s" s="508">
        <v>2046</v>
      </c>
      <c r="O84" s="500"/>
      <c r="P84" s="501"/>
      <c r="Q84" s="57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</row>
    <row r="85" ht="18" customHeight="1">
      <c r="A85" s="461"/>
      <c r="B85" s="497"/>
      <c r="C85" s="486">
        <v>10058</v>
      </c>
      <c r="D85" s="487">
        <v>16647</v>
      </c>
      <c r="E85" s="488">
        <v>80634</v>
      </c>
      <c r="F85" t="s" s="489">
        <v>107</v>
      </c>
      <c r="G85" t="s" s="489">
        <v>360</v>
      </c>
      <c r="H85" t="s" s="489">
        <v>119</v>
      </c>
      <c r="I85" s="507">
        <v>1</v>
      </c>
      <c r="J85" t="s" s="489">
        <v>50</v>
      </c>
      <c r="K85" t="s" s="489">
        <v>51</v>
      </c>
      <c r="L85" t="s" s="489">
        <v>52</v>
      </c>
      <c r="M85" t="s" s="489">
        <v>362</v>
      </c>
      <c r="N85" t="s" s="508">
        <v>2047</v>
      </c>
      <c r="O85" s="500"/>
      <c r="P85" s="501"/>
      <c r="Q85" s="57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</row>
    <row r="86" ht="18" customHeight="1">
      <c r="A86" s="461"/>
      <c r="B86" s="497"/>
      <c r="C86" s="486">
        <v>10060</v>
      </c>
      <c r="D86" s="487">
        <v>16992</v>
      </c>
      <c r="E86" s="488">
        <v>80636</v>
      </c>
      <c r="F86" t="s" s="489">
        <v>107</v>
      </c>
      <c r="G86" t="s" s="489">
        <v>367</v>
      </c>
      <c r="H86" t="s" s="489">
        <v>369</v>
      </c>
      <c r="I86" s="507">
        <v>1</v>
      </c>
      <c r="J86" t="s" s="489">
        <v>50</v>
      </c>
      <c r="K86" t="s" s="489">
        <v>51</v>
      </c>
      <c r="L86" t="s" s="489">
        <v>52</v>
      </c>
      <c r="M86" t="s" s="489">
        <v>362</v>
      </c>
      <c r="N86" t="s" s="508">
        <v>2047</v>
      </c>
      <c r="O86" s="500"/>
      <c r="P86" s="501"/>
      <c r="Q86" s="57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</row>
    <row r="87" ht="18" customHeight="1">
      <c r="A87" s="461"/>
      <c r="B87" s="497"/>
      <c r="C87" s="486">
        <v>10090</v>
      </c>
      <c r="D87" s="487">
        <v>16611</v>
      </c>
      <c r="E87" s="488">
        <v>80331</v>
      </c>
      <c r="F87" t="s" s="489">
        <v>107</v>
      </c>
      <c r="G87" t="s" s="489">
        <v>465</v>
      </c>
      <c r="H87" t="s" s="489">
        <v>119</v>
      </c>
      <c r="I87" s="507">
        <v>1</v>
      </c>
      <c r="J87" t="s" s="489">
        <v>166</v>
      </c>
      <c r="K87" t="s" s="489">
        <v>51</v>
      </c>
      <c r="L87" t="s" s="489">
        <v>52</v>
      </c>
      <c r="M87" t="s" s="489">
        <v>467</v>
      </c>
      <c r="N87" t="s" s="508">
        <v>2047</v>
      </c>
      <c r="O87" s="500"/>
      <c r="P87" s="501"/>
      <c r="Q87" s="57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</row>
    <row r="88" ht="18" customHeight="1">
      <c r="A88" s="461"/>
      <c r="B88" s="497"/>
      <c r="C88" s="486">
        <v>10133</v>
      </c>
      <c r="D88" s="487">
        <v>15909</v>
      </c>
      <c r="E88" s="488">
        <v>80339</v>
      </c>
      <c r="F88" t="s" s="489">
        <v>107</v>
      </c>
      <c r="G88" t="s" s="489">
        <v>551</v>
      </c>
      <c r="H88" t="s" s="489">
        <v>119</v>
      </c>
      <c r="I88" s="507">
        <v>1</v>
      </c>
      <c r="J88" t="s" s="489">
        <v>50</v>
      </c>
      <c r="K88" t="s" s="489">
        <v>51</v>
      </c>
      <c r="L88" t="s" s="489">
        <v>52</v>
      </c>
      <c r="M88" t="s" s="489">
        <v>264</v>
      </c>
      <c r="N88" t="s" s="508">
        <v>2047</v>
      </c>
      <c r="O88" s="500"/>
      <c r="P88" s="501"/>
      <c r="Q88" s="57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</row>
    <row r="89" ht="18" customHeight="1">
      <c r="A89" s="461"/>
      <c r="B89" s="497"/>
      <c r="C89" s="486">
        <v>10060</v>
      </c>
      <c r="D89" s="487">
        <v>16992</v>
      </c>
      <c r="E89" s="488">
        <v>80636</v>
      </c>
      <c r="F89" t="s" s="489">
        <v>107</v>
      </c>
      <c r="G89" t="s" s="489">
        <v>367</v>
      </c>
      <c r="H89" t="s" s="489">
        <v>369</v>
      </c>
      <c r="I89" s="507">
        <v>1</v>
      </c>
      <c r="J89" t="s" s="489">
        <v>50</v>
      </c>
      <c r="K89" t="s" s="489">
        <v>51</v>
      </c>
      <c r="L89" t="s" s="489">
        <v>52</v>
      </c>
      <c r="M89" t="s" s="489">
        <v>362</v>
      </c>
      <c r="N89" t="s" s="508">
        <v>2048</v>
      </c>
      <c r="O89" s="500"/>
      <c r="P89" s="501"/>
      <c r="Q89" s="57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</row>
    <row r="90" ht="18" customHeight="1">
      <c r="A90" s="461"/>
      <c r="B90" s="497"/>
      <c r="C90" s="486">
        <v>10133</v>
      </c>
      <c r="D90" s="487">
        <v>15909</v>
      </c>
      <c r="E90" s="488">
        <v>80339</v>
      </c>
      <c r="F90" t="s" s="489">
        <v>107</v>
      </c>
      <c r="G90" t="s" s="489">
        <v>551</v>
      </c>
      <c r="H90" t="s" s="489">
        <v>119</v>
      </c>
      <c r="I90" s="507">
        <v>1</v>
      </c>
      <c r="J90" t="s" s="489">
        <v>50</v>
      </c>
      <c r="K90" t="s" s="489">
        <v>51</v>
      </c>
      <c r="L90" t="s" s="489">
        <v>52</v>
      </c>
      <c r="M90" t="s" s="489">
        <v>264</v>
      </c>
      <c r="N90" t="s" s="508">
        <v>2048</v>
      </c>
      <c r="O90" s="500"/>
      <c r="P90" s="501"/>
      <c r="Q90" s="57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</row>
    <row r="91" ht="18" customHeight="1">
      <c r="A91" s="461"/>
      <c r="B91" s="497"/>
      <c r="C91" s="486">
        <v>10038</v>
      </c>
      <c r="D91" s="487">
        <v>16640</v>
      </c>
      <c r="E91" s="488">
        <v>80639</v>
      </c>
      <c r="F91" t="s" s="489">
        <v>261</v>
      </c>
      <c r="G91" t="s" s="489">
        <v>1829</v>
      </c>
      <c r="H91" t="s" s="489">
        <v>119</v>
      </c>
      <c r="I91" s="507">
        <v>1</v>
      </c>
      <c r="J91" t="s" s="489">
        <v>50</v>
      </c>
      <c r="K91" t="s" s="489">
        <v>51</v>
      </c>
      <c r="L91" t="s" s="489">
        <v>52</v>
      </c>
      <c r="M91" t="s" s="489">
        <v>110</v>
      </c>
      <c r="N91" t="s" s="508">
        <v>2048</v>
      </c>
      <c r="O91" s="500"/>
      <c r="P91" s="501"/>
      <c r="Q91" s="57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</row>
    <row r="92" ht="18" customHeight="1">
      <c r="A92" s="461"/>
      <c r="B92" s="497"/>
      <c r="C92" s="486">
        <v>10058</v>
      </c>
      <c r="D92" s="487">
        <v>16647</v>
      </c>
      <c r="E92" s="488">
        <v>80634</v>
      </c>
      <c r="F92" t="s" s="489">
        <v>107</v>
      </c>
      <c r="G92" t="s" s="489">
        <v>360</v>
      </c>
      <c r="H92" t="s" s="489">
        <v>119</v>
      </c>
      <c r="I92" s="507">
        <v>1</v>
      </c>
      <c r="J92" t="s" s="489">
        <v>50</v>
      </c>
      <c r="K92" t="s" s="489">
        <v>51</v>
      </c>
      <c r="L92" t="s" s="489">
        <v>52</v>
      </c>
      <c r="M92" t="s" s="489">
        <v>362</v>
      </c>
      <c r="N92" t="s" s="508">
        <v>2049</v>
      </c>
      <c r="O92" s="500"/>
      <c r="P92" s="501"/>
      <c r="Q92" s="57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</row>
    <row r="93" ht="18" customHeight="1">
      <c r="A93" s="461"/>
      <c r="B93" s="497"/>
      <c r="C93" s="486">
        <v>10090</v>
      </c>
      <c r="D93" s="487">
        <v>16611</v>
      </c>
      <c r="E93" s="488">
        <v>80331</v>
      </c>
      <c r="F93" t="s" s="489">
        <v>107</v>
      </c>
      <c r="G93" t="s" s="489">
        <v>465</v>
      </c>
      <c r="H93" t="s" s="489">
        <v>119</v>
      </c>
      <c r="I93" s="507">
        <v>1</v>
      </c>
      <c r="J93" t="s" s="489">
        <v>166</v>
      </c>
      <c r="K93" t="s" s="489">
        <v>51</v>
      </c>
      <c r="L93" t="s" s="489">
        <v>52</v>
      </c>
      <c r="M93" t="s" s="489">
        <v>467</v>
      </c>
      <c r="N93" t="s" s="508">
        <v>2049</v>
      </c>
      <c r="O93" s="500"/>
      <c r="P93" s="501"/>
      <c r="Q93" s="57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</row>
    <row r="94" ht="18" customHeight="1">
      <c r="A94" s="461"/>
      <c r="B94" s="497"/>
      <c r="C94" s="486">
        <v>10133</v>
      </c>
      <c r="D94" s="487">
        <v>15909</v>
      </c>
      <c r="E94" s="488">
        <v>80339</v>
      </c>
      <c r="F94" t="s" s="489">
        <v>107</v>
      </c>
      <c r="G94" t="s" s="489">
        <v>551</v>
      </c>
      <c r="H94" t="s" s="489">
        <v>119</v>
      </c>
      <c r="I94" s="507">
        <v>1</v>
      </c>
      <c r="J94" t="s" s="489">
        <v>50</v>
      </c>
      <c r="K94" t="s" s="489">
        <v>51</v>
      </c>
      <c r="L94" t="s" s="489">
        <v>52</v>
      </c>
      <c r="M94" t="s" s="489">
        <v>264</v>
      </c>
      <c r="N94" t="s" s="508">
        <v>2049</v>
      </c>
      <c r="O94" s="500"/>
      <c r="P94" s="501"/>
      <c r="Q94" s="57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</row>
    <row r="95" ht="18" customHeight="1">
      <c r="A95" s="461"/>
      <c r="B95" s="497"/>
      <c r="C95" s="486">
        <v>10060</v>
      </c>
      <c r="D95" s="487">
        <v>16992</v>
      </c>
      <c r="E95" s="488">
        <v>80636</v>
      </c>
      <c r="F95" t="s" s="489">
        <v>107</v>
      </c>
      <c r="G95" t="s" s="489">
        <v>367</v>
      </c>
      <c r="H95" t="s" s="489">
        <v>369</v>
      </c>
      <c r="I95" s="507">
        <v>1</v>
      </c>
      <c r="J95" t="s" s="489">
        <v>50</v>
      </c>
      <c r="K95" t="s" s="489">
        <v>51</v>
      </c>
      <c r="L95" t="s" s="489">
        <v>52</v>
      </c>
      <c r="M95" t="s" s="489">
        <v>362</v>
      </c>
      <c r="N95" t="s" s="508">
        <v>2049</v>
      </c>
      <c r="O95" s="500"/>
      <c r="P95" s="501"/>
      <c r="Q95" s="57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</row>
    <row r="96" ht="18" customHeight="1">
      <c r="A96" s="461"/>
      <c r="B96" s="497"/>
      <c r="C96" s="498"/>
      <c r="D96" s="494"/>
      <c r="E96" s="495"/>
      <c r="F96" s="496"/>
      <c r="G96" s="496"/>
      <c r="H96" s="496"/>
      <c r="I96" s="496"/>
      <c r="J96" s="496"/>
      <c r="K96" s="496"/>
      <c r="L96" s="496"/>
      <c r="M96" s="496"/>
      <c r="N96" s="499"/>
      <c r="O96" s="500"/>
      <c r="P96" s="501"/>
      <c r="Q96" s="57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</row>
    <row r="97" ht="18" customHeight="1">
      <c r="A97" s="461"/>
      <c r="B97" s="497"/>
      <c r="C97" s="498"/>
      <c r="D97" s="494"/>
      <c r="E97" s="495"/>
      <c r="F97" s="496"/>
      <c r="G97" s="496"/>
      <c r="H97" s="496"/>
      <c r="I97" s="496"/>
      <c r="J97" s="496"/>
      <c r="K97" s="496"/>
      <c r="L97" s="496"/>
      <c r="M97" s="496"/>
      <c r="N97" s="499"/>
      <c r="O97" s="500"/>
      <c r="P97" s="501"/>
      <c r="Q97" s="57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</row>
    <row r="98" ht="24.75" customHeight="1">
      <c r="A98" s="311"/>
      <c r="B98" t="s" s="516">
        <v>2050</v>
      </c>
      <c r="C98" s="517"/>
      <c r="D98" s="517"/>
      <c r="E98" s="517"/>
      <c r="F98" s="517"/>
      <c r="G98" s="517"/>
      <c r="H98" s="518"/>
      <c r="I98" s="518"/>
      <c r="J98" s="518"/>
      <c r="K98" s="518"/>
      <c r="L98" s="518"/>
      <c r="M98" s="518"/>
      <c r="N98" s="518"/>
      <c r="O98" s="518"/>
      <c r="P98" s="518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</row>
    <row r="99" ht="35.25" customHeight="1">
      <c r="A99" s="461"/>
      <c r="B99" t="s" s="476">
        <v>2023</v>
      </c>
      <c r="C99" t="s" s="477">
        <v>2024</v>
      </c>
      <c r="D99" t="s" s="478">
        <v>9</v>
      </c>
      <c r="E99" t="s" s="478">
        <v>10</v>
      </c>
      <c r="F99" t="s" s="478">
        <v>11</v>
      </c>
      <c r="G99" t="s" s="478">
        <v>12</v>
      </c>
      <c r="H99" t="s" s="478">
        <v>14</v>
      </c>
      <c r="I99" t="s" s="479">
        <v>15</v>
      </c>
      <c r="J99" t="s" s="476">
        <v>16</v>
      </c>
      <c r="K99" t="s" s="479">
        <v>17</v>
      </c>
      <c r="L99" t="s" s="479">
        <v>18</v>
      </c>
      <c r="M99" t="s" s="476">
        <v>2025</v>
      </c>
      <c r="N99" t="s" s="504">
        <v>2021</v>
      </c>
      <c r="O99" s="505"/>
      <c r="P99" s="506"/>
      <c r="Q99" s="57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</row>
    <row r="100" ht="18" customHeight="1">
      <c r="A100" s="461"/>
      <c r="B100" s="497"/>
      <c r="C100" s="486">
        <v>10011</v>
      </c>
      <c r="D100" s="487">
        <f>VLOOKUP($C100,'Übersicht'!$B$4:$Q$131,2,FALSE)</f>
        <v>14288</v>
      </c>
      <c r="E100" s="488">
        <f>VLOOKUP($C100,'Übersicht'!$B$4:$Q$131,3,FALSE)</f>
        <v>81241</v>
      </c>
      <c r="F100" t="s" s="489">
        <f>VLOOKUP($C100,'Übersicht'!$B$4:$Q$131,4,FALSE)</f>
        <v>2051</v>
      </c>
      <c r="G100" t="s" s="489">
        <f>VLOOKUP($C100,'Übersicht'!$B$4:$Q$131,5,FALSE)</f>
        <v>2052</v>
      </c>
      <c r="H100" t="s" s="489">
        <f>VLOOKUP($C100,'Übersicht'!$B$4:$Q$131,7,FALSE)</f>
        <v>2053</v>
      </c>
      <c r="I100" s="507">
        <f>VLOOKUP($C100,'Übersicht'!$B$4:$Q$131,8,FALSE)</f>
        <v>1</v>
      </c>
      <c r="J100" t="s" s="489">
        <f>VLOOKUP($C100,'Übersicht'!$B$4:$Q$131,9,FALSE)</f>
        <v>2054</v>
      </c>
      <c r="K100" t="s" s="489">
        <f>VLOOKUP($C100,'Übersicht'!$B$4:$Q$131,10,FALSE)</f>
        <v>2055</v>
      </c>
      <c r="L100" t="s" s="489">
        <f>VLOOKUP($C100,'Übersicht'!$B$4:$Q$131,11,FALSE)</f>
        <v>2056</v>
      </c>
      <c r="M100" t="s" s="489">
        <f>VLOOKUP($C100,'Übersicht'!$B$4:$Q$131,13,FALSE)</f>
        <v>2057</v>
      </c>
      <c r="N100" t="s" s="508">
        <v>2058</v>
      </c>
      <c r="O100" s="500"/>
      <c r="P100" s="501"/>
      <c r="Q100" s="57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</row>
    <row r="101" ht="18" customHeight="1">
      <c r="A101" s="461"/>
      <c r="B101" s="497"/>
      <c r="C101" s="486">
        <v>10014</v>
      </c>
      <c r="D101" s="487">
        <f>VLOOKUP($C101,'Übersicht'!$B$4:$Q$131,2,FALSE)</f>
        <v>14310</v>
      </c>
      <c r="E101" s="488">
        <f>VLOOKUP($C101,'Übersicht'!$B$4:$Q$131,3,FALSE)</f>
        <v>81539</v>
      </c>
      <c r="F101" t="s" s="489">
        <f>VLOOKUP($C101,'Übersicht'!$B$4:$Q$131,4,FALSE)</f>
        <v>2051</v>
      </c>
      <c r="G101" t="s" s="489">
        <f>VLOOKUP($C101,'Übersicht'!$B$4:$Q$131,5,FALSE)</f>
        <v>2059</v>
      </c>
      <c r="H101" t="s" s="489">
        <f>VLOOKUP($C101,'Übersicht'!$B$4:$Q$131,7,FALSE)</f>
        <v>2053</v>
      </c>
      <c r="I101" s="507">
        <f>VLOOKUP($C101,'Übersicht'!$B$4:$Q$131,8,FALSE)</f>
        <v>1</v>
      </c>
      <c r="J101" t="s" s="489">
        <f>VLOOKUP($C101,'Übersicht'!$B$4:$Q$131,9,FALSE)</f>
        <v>2054</v>
      </c>
      <c r="K101" t="s" s="489">
        <f>VLOOKUP($C101,'Übersicht'!$B$4:$Q$131,10,FALSE)</f>
        <v>2055</v>
      </c>
      <c r="L101" t="s" s="489">
        <f>VLOOKUP($C101,'Übersicht'!$B$4:$Q$131,11,FALSE)</f>
        <v>2056</v>
      </c>
      <c r="M101" t="s" s="489">
        <f>VLOOKUP($C101,'Übersicht'!$B$4:$Q$131,13,FALSE)</f>
        <v>2060</v>
      </c>
      <c r="N101" t="s" s="508">
        <v>2058</v>
      </c>
      <c r="O101" s="500"/>
      <c r="P101" s="501"/>
      <c r="Q101" s="57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</row>
    <row r="102" ht="18" customHeight="1">
      <c r="A102" s="461"/>
      <c r="B102" s="497"/>
      <c r="C102" s="486">
        <v>10038</v>
      </c>
      <c r="D102" s="487">
        <f>VLOOKUP($C102,'Übersicht'!$B$4:$Q$131,2,FALSE)</f>
        <v>16640</v>
      </c>
      <c r="E102" s="488">
        <f>VLOOKUP($C102,'Übersicht'!$B$4:$Q$131,3,FALSE)</f>
        <v>80639</v>
      </c>
      <c r="F102" t="s" s="489">
        <f>VLOOKUP($C102,'Übersicht'!$B$4:$Q$131,4,FALSE)</f>
        <v>2061</v>
      </c>
      <c r="G102" t="s" s="489">
        <f>VLOOKUP($C102,'Übersicht'!$B$4:$Q$131,5,FALSE)</f>
        <v>2062</v>
      </c>
      <c r="H102" t="s" s="489">
        <f>VLOOKUP($C102,'Übersicht'!$B$4:$Q$131,7,FALSE)</f>
        <v>2053</v>
      </c>
      <c r="I102" s="507">
        <f>VLOOKUP($C102,'Übersicht'!$B$4:$Q$131,8,FALSE)</f>
        <v>1</v>
      </c>
      <c r="J102" t="s" s="489">
        <f>VLOOKUP($C102,'Übersicht'!$B$4:$Q$131,9,FALSE)</f>
        <v>2054</v>
      </c>
      <c r="K102" t="s" s="489">
        <f>VLOOKUP($C102,'Übersicht'!$B$4:$Q$131,10,FALSE)</f>
        <v>2055</v>
      </c>
      <c r="L102" t="s" s="489">
        <f>VLOOKUP($C102,'Übersicht'!$B$4:$Q$131,11,FALSE)</f>
        <v>2056</v>
      </c>
      <c r="M102" t="s" s="489">
        <f>VLOOKUP($C102,'Übersicht'!$B$4:$Q$131,13,FALSE)</f>
        <v>2057</v>
      </c>
      <c r="N102" t="s" s="508">
        <v>2058</v>
      </c>
      <c r="O102" s="500"/>
      <c r="P102" s="501"/>
      <c r="Q102" s="57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</row>
    <row r="103" ht="18" customHeight="1">
      <c r="A103" s="461"/>
      <c r="B103" s="497"/>
      <c r="C103" s="486">
        <v>10039</v>
      </c>
      <c r="D103" s="487">
        <f>VLOOKUP($C103,'Übersicht'!$B$4:$Q$131,2,FALSE)</f>
        <v>16658</v>
      </c>
      <c r="E103" s="488">
        <f>VLOOKUP($C103,'Übersicht'!$B$4:$Q$131,3,FALSE)</f>
        <v>81667</v>
      </c>
      <c r="F103" t="s" s="489">
        <f>VLOOKUP($C103,'Übersicht'!$B$4:$Q$131,4,FALSE)</f>
        <v>2051</v>
      </c>
      <c r="G103" t="s" s="489">
        <f>VLOOKUP($C103,'Übersicht'!$B$4:$Q$131,5,FALSE)</f>
        <v>2063</v>
      </c>
      <c r="H103" t="s" s="489">
        <f>VLOOKUP($C103,'Übersicht'!$B$4:$Q$131,7,FALSE)</f>
        <v>2053</v>
      </c>
      <c r="I103" s="507">
        <f>VLOOKUP($C103,'Übersicht'!$B$4:$Q$131,8,FALSE)</f>
        <v>1</v>
      </c>
      <c r="J103" t="s" s="489">
        <f>VLOOKUP($C103,'Übersicht'!$B$4:$Q$131,9,FALSE)</f>
        <v>2054</v>
      </c>
      <c r="K103" t="s" s="489">
        <f>VLOOKUP($C103,'Übersicht'!$B$4:$Q$131,10,FALSE)</f>
        <v>2055</v>
      </c>
      <c r="L103" t="s" s="489">
        <f>VLOOKUP($C103,'Übersicht'!$B$4:$Q$131,11,FALSE)</f>
        <v>2056</v>
      </c>
      <c r="M103" t="s" s="489">
        <f>VLOOKUP($C103,'Übersicht'!$B$4:$Q$131,13,FALSE)</f>
        <v>2064</v>
      </c>
      <c r="N103" t="s" s="508">
        <v>2058</v>
      </c>
      <c r="O103" s="500"/>
      <c r="P103" s="501"/>
      <c r="Q103" s="57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</row>
    <row r="104" ht="18" customHeight="1">
      <c r="A104" s="461"/>
      <c r="B104" s="497"/>
      <c r="C104" s="486">
        <v>10058</v>
      </c>
      <c r="D104" s="487">
        <f>VLOOKUP($C104,'Übersicht'!$B$4:$Q$131,2,FALSE)</f>
        <v>16647</v>
      </c>
      <c r="E104" s="488">
        <f>VLOOKUP($C104,'Übersicht'!$B$4:$Q$131,3,FALSE)</f>
        <v>80634</v>
      </c>
      <c r="F104" t="s" s="489">
        <f>VLOOKUP($C104,'Übersicht'!$B$4:$Q$131,4,FALSE)</f>
        <v>2051</v>
      </c>
      <c r="G104" t="s" s="489">
        <f>VLOOKUP($C104,'Übersicht'!$B$4:$Q$131,5,FALSE)</f>
        <v>2065</v>
      </c>
      <c r="H104" t="s" s="489">
        <f>VLOOKUP($C104,'Übersicht'!$B$4:$Q$131,7,FALSE)</f>
        <v>2053</v>
      </c>
      <c r="I104" s="507">
        <f>VLOOKUP($C104,'Übersicht'!$B$4:$Q$131,8,FALSE)</f>
        <v>1</v>
      </c>
      <c r="J104" t="s" s="489">
        <f>VLOOKUP($C104,'Übersicht'!$B$4:$Q$131,9,FALSE)</f>
        <v>2054</v>
      </c>
      <c r="K104" t="s" s="489">
        <f>VLOOKUP($C104,'Übersicht'!$B$4:$Q$131,10,FALSE)</f>
        <v>2055</v>
      </c>
      <c r="L104" t="s" s="489">
        <f>VLOOKUP($C104,'Übersicht'!$B$4:$Q$131,11,FALSE)</f>
        <v>2056</v>
      </c>
      <c r="M104" t="s" s="489">
        <f>VLOOKUP($C104,'Übersicht'!$B$4:$Q$131,13,FALSE)</f>
        <v>2066</v>
      </c>
      <c r="N104" t="s" s="508">
        <v>2058</v>
      </c>
      <c r="O104" s="500"/>
      <c r="P104" s="501"/>
      <c r="Q104" s="57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</row>
    <row r="105" ht="18" customHeight="1">
      <c r="A105" s="461"/>
      <c r="B105" s="497"/>
      <c r="C105" s="486">
        <v>10060</v>
      </c>
      <c r="D105" s="487">
        <f>VLOOKUP($C105,'Übersicht'!$B$4:$Q$131,2,FALSE)</f>
        <v>16992</v>
      </c>
      <c r="E105" s="488">
        <f>VLOOKUP($C105,'Übersicht'!$B$4:$Q$131,3,FALSE)</f>
        <v>80636</v>
      </c>
      <c r="F105" t="s" s="489">
        <f>VLOOKUP($C105,'Übersicht'!$B$4:$Q$131,4,FALSE)</f>
        <v>2051</v>
      </c>
      <c r="G105" t="s" s="489">
        <f>VLOOKUP($C105,'Übersicht'!$B$4:$Q$131,5,FALSE)</f>
        <v>2067</v>
      </c>
      <c r="H105" t="s" s="489">
        <f>VLOOKUP($C105,'Übersicht'!$B$4:$Q$131,7,FALSE)</f>
        <v>2068</v>
      </c>
      <c r="I105" s="507">
        <f>VLOOKUP($C105,'Übersicht'!$B$4:$Q$131,8,FALSE)</f>
        <v>1</v>
      </c>
      <c r="J105" t="s" s="489">
        <f>VLOOKUP($C105,'Übersicht'!$B$4:$Q$131,9,FALSE)</f>
        <v>2054</v>
      </c>
      <c r="K105" t="s" s="489">
        <f>VLOOKUP($C105,'Übersicht'!$B$4:$Q$131,10,FALSE)</f>
        <v>2055</v>
      </c>
      <c r="L105" t="s" s="489">
        <f>VLOOKUP($C105,'Übersicht'!$B$4:$Q$131,11,FALSE)</f>
        <v>2056</v>
      </c>
      <c r="M105" t="s" s="489">
        <f>VLOOKUP($C105,'Übersicht'!$B$4:$Q$131,13,FALSE)</f>
        <v>2066</v>
      </c>
      <c r="N105" t="s" s="508">
        <v>2058</v>
      </c>
      <c r="O105" s="500"/>
      <c r="P105" s="501"/>
      <c r="Q105" s="57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</row>
    <row r="106" ht="18" customHeight="1">
      <c r="A106" s="461"/>
      <c r="B106" s="497"/>
      <c r="C106" s="486">
        <v>10090</v>
      </c>
      <c r="D106" s="487">
        <f>VLOOKUP($C106,'Übersicht'!$B$4:$Q$131,2,FALSE)</f>
        <v>16611</v>
      </c>
      <c r="E106" s="488">
        <f>VLOOKUP($C106,'Übersicht'!$B$4:$Q$131,3,FALSE)</f>
        <v>80331</v>
      </c>
      <c r="F106" t="s" s="489">
        <f>VLOOKUP($C106,'Übersicht'!$B$4:$Q$131,4,FALSE)</f>
        <v>2051</v>
      </c>
      <c r="G106" t="s" s="489">
        <f>VLOOKUP($C106,'Übersicht'!$B$4:$Q$131,5,FALSE)</f>
        <v>2069</v>
      </c>
      <c r="H106" t="s" s="489">
        <f>VLOOKUP($C106,'Übersicht'!$B$4:$Q$131,7,FALSE)</f>
        <v>2053</v>
      </c>
      <c r="I106" s="507">
        <f>VLOOKUP($C106,'Übersicht'!$B$4:$Q$131,8,FALSE)</f>
        <v>1</v>
      </c>
      <c r="J106" t="s" s="489">
        <f>VLOOKUP($C106,'Übersicht'!$B$4:$Q$131,9,FALSE)</f>
        <v>2070</v>
      </c>
      <c r="K106" t="s" s="489">
        <f>VLOOKUP($C106,'Übersicht'!$B$4:$Q$131,10,FALSE)</f>
        <v>2055</v>
      </c>
      <c r="L106" t="s" s="489">
        <f>VLOOKUP($C106,'Übersicht'!$B$4:$Q$131,11,FALSE)</f>
        <v>2056</v>
      </c>
      <c r="M106" t="s" s="489">
        <f>VLOOKUP($C106,'Übersicht'!$B$4:$Q$131,13,FALSE)</f>
        <v>2071</v>
      </c>
      <c r="N106" t="s" s="508">
        <v>2058</v>
      </c>
      <c r="O106" s="500"/>
      <c r="P106" s="501"/>
      <c r="Q106" s="57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</row>
    <row r="107" ht="18" customHeight="1">
      <c r="A107" s="461"/>
      <c r="B107" s="497"/>
      <c r="C107" s="486">
        <v>10133</v>
      </c>
      <c r="D107" s="487">
        <f>VLOOKUP($C107,'Übersicht'!$B$4:$Q$131,2,FALSE)</f>
        <v>15909</v>
      </c>
      <c r="E107" s="488">
        <f>VLOOKUP($C107,'Übersicht'!$B$4:$Q$131,3,FALSE)</f>
        <v>80339</v>
      </c>
      <c r="F107" t="s" s="489">
        <f>VLOOKUP($C107,'Übersicht'!$B$4:$Q$131,4,FALSE)</f>
        <v>2051</v>
      </c>
      <c r="G107" t="s" s="489">
        <f>VLOOKUP($C107,'Übersicht'!$B$4:$Q$131,5,FALSE)</f>
        <v>2072</v>
      </c>
      <c r="H107" t="s" s="489">
        <f>VLOOKUP($C107,'Übersicht'!$B$4:$Q$131,7,FALSE)</f>
        <v>2053</v>
      </c>
      <c r="I107" s="507">
        <f>VLOOKUP($C107,'Übersicht'!$B$4:$Q$131,8,FALSE)</f>
        <v>1</v>
      </c>
      <c r="J107" t="s" s="489">
        <f>VLOOKUP($C107,'Übersicht'!$B$4:$Q$131,9,FALSE)</f>
        <v>2054</v>
      </c>
      <c r="K107" t="s" s="489">
        <f>VLOOKUP($C107,'Übersicht'!$B$4:$Q$131,10,FALSE)</f>
        <v>2055</v>
      </c>
      <c r="L107" t="s" s="489">
        <f>VLOOKUP($C107,'Übersicht'!$B$4:$Q$131,11,FALSE)</f>
        <v>2056</v>
      </c>
      <c r="M107" t="s" s="489">
        <f>VLOOKUP($C107,'Übersicht'!$B$4:$Q$131,13,FALSE)</f>
        <v>2073</v>
      </c>
      <c r="N107" t="s" s="508">
        <v>2058</v>
      </c>
      <c r="O107" s="500"/>
      <c r="P107" s="501"/>
      <c r="Q107" s="57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</row>
    <row r="108" ht="18" customHeight="1">
      <c r="A108" s="461"/>
      <c r="B108" s="497"/>
      <c r="C108" s="486">
        <v>10133</v>
      </c>
      <c r="D108" s="487">
        <f>VLOOKUP($C108,'Übersicht'!$B$4:$Q$131,2,FALSE)</f>
        <v>15909</v>
      </c>
      <c r="E108" s="488">
        <f>VLOOKUP($C108,'Übersicht'!$B$4:$Q$131,3,FALSE)</f>
        <v>80339</v>
      </c>
      <c r="F108" t="s" s="489">
        <f>VLOOKUP($C108,'Übersicht'!$B$4:$Q$131,4,FALSE)</f>
        <v>2051</v>
      </c>
      <c r="G108" t="s" s="489">
        <f>VLOOKUP($C108,'Übersicht'!$B$4:$Q$131,5,FALSE)</f>
        <v>2072</v>
      </c>
      <c r="H108" t="s" s="489">
        <f>VLOOKUP($C108,'Übersicht'!$B$4:$Q$131,7,FALSE)</f>
        <v>2053</v>
      </c>
      <c r="I108" s="507">
        <f>VLOOKUP($C108,'Übersicht'!$B$4:$Q$131,8,FALSE)</f>
        <v>1</v>
      </c>
      <c r="J108" t="s" s="489">
        <f>VLOOKUP($C108,'Übersicht'!$B$4:$Q$131,9,FALSE)</f>
        <v>2054</v>
      </c>
      <c r="K108" t="s" s="489">
        <f>VLOOKUP($C108,'Übersicht'!$B$4:$Q$131,10,FALSE)</f>
        <v>2055</v>
      </c>
      <c r="L108" t="s" s="489">
        <f>VLOOKUP($C108,'Übersicht'!$B$4:$Q$131,11,FALSE)</f>
        <v>2056</v>
      </c>
      <c r="M108" t="s" s="489">
        <f>VLOOKUP($C108,'Übersicht'!$B$4:$Q$131,13,FALSE)</f>
        <v>2073</v>
      </c>
      <c r="N108" t="s" s="508">
        <v>2058</v>
      </c>
      <c r="O108" s="500"/>
      <c r="P108" s="501"/>
      <c r="Q108" s="57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</row>
    <row r="109" ht="18" customHeight="1">
      <c r="A109" s="461"/>
      <c r="B109" s="497"/>
      <c r="C109" s="486">
        <v>10136</v>
      </c>
      <c r="D109" s="487">
        <f>VLOOKUP($C109,'Übersicht'!$B$4:$Q$131,2,FALSE)</f>
        <v>15905</v>
      </c>
      <c r="E109" s="488">
        <f>VLOOKUP($C109,'Übersicht'!$B$4:$Q$131,3,FALSE)</f>
        <v>80335</v>
      </c>
      <c r="F109" t="s" s="489">
        <f>VLOOKUP($C109,'Übersicht'!$B$4:$Q$131,4,FALSE)</f>
        <v>2051</v>
      </c>
      <c r="G109" t="s" s="489">
        <f>VLOOKUP($C109,'Übersicht'!$B$4:$Q$131,5,FALSE)</f>
        <v>2074</v>
      </c>
      <c r="H109" t="s" s="489">
        <f>VLOOKUP($C109,'Übersicht'!$B$4:$Q$131,7,FALSE)</f>
        <v>2053</v>
      </c>
      <c r="I109" s="507">
        <f>VLOOKUP($C109,'Übersicht'!$B$4:$Q$131,8,FALSE)</f>
        <v>6</v>
      </c>
      <c r="J109" t="s" s="489">
        <f>VLOOKUP($C109,'Übersicht'!$B$4:$Q$131,9,FALSE)</f>
        <v>2075</v>
      </c>
      <c r="K109" t="s" s="489">
        <f>VLOOKUP($C109,'Übersicht'!$B$4:$Q$131,10,FALSE)</f>
        <v>2076</v>
      </c>
      <c r="L109" t="s" s="489">
        <f>VLOOKUP($C109,'Übersicht'!$B$4:$Q$131,11,FALSE)</f>
        <v>2077</v>
      </c>
      <c r="M109" t="s" s="489">
        <f>VLOOKUP($C109,'Übersicht'!$B$4:$Q$131,13,FALSE)</f>
        <v>2078</v>
      </c>
      <c r="N109" t="s" s="508">
        <v>2058</v>
      </c>
      <c r="O109" s="500"/>
      <c r="P109" s="501"/>
      <c r="Q109" s="57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</row>
    <row r="110" ht="18" customHeight="1">
      <c r="A110" s="461"/>
      <c r="B110" s="497"/>
      <c r="C110" s="486">
        <v>10038</v>
      </c>
      <c r="D110" s="487">
        <f>VLOOKUP($C110,'Übersicht'!$B$4:$Q$131,2,FALSE)</f>
        <v>16640</v>
      </c>
      <c r="E110" s="488">
        <f>VLOOKUP($C110,'Übersicht'!$B$4:$Q$131,3,FALSE)</f>
        <v>80639</v>
      </c>
      <c r="F110" t="s" s="489">
        <f>VLOOKUP($C110,'Übersicht'!$B$4:$Q$131,4,FALSE)</f>
        <v>2061</v>
      </c>
      <c r="G110" t="s" s="489">
        <f>VLOOKUP($C110,'Übersicht'!$B$4:$Q$131,5,FALSE)</f>
        <v>2062</v>
      </c>
      <c r="H110" t="s" s="489">
        <f>VLOOKUP($C110,'Übersicht'!$B$4:$Q$131,7,FALSE)</f>
        <v>2053</v>
      </c>
      <c r="I110" s="507">
        <f>VLOOKUP($C110,'Übersicht'!$B$4:$Q$131,8,FALSE)</f>
        <v>1</v>
      </c>
      <c r="J110" t="s" s="489">
        <f>VLOOKUP($C110,'Übersicht'!$B$4:$Q$131,9,FALSE)</f>
        <v>2054</v>
      </c>
      <c r="K110" t="s" s="489">
        <f>VLOOKUP($C110,'Übersicht'!$B$4:$Q$131,10,FALSE)</f>
        <v>2055</v>
      </c>
      <c r="L110" t="s" s="489">
        <f>VLOOKUP($C110,'Übersicht'!$B$4:$Q$131,11,FALSE)</f>
        <v>2056</v>
      </c>
      <c r="M110" t="s" s="489">
        <f>VLOOKUP($C110,'Übersicht'!$B$4:$Q$131,13,FALSE)</f>
        <v>2057</v>
      </c>
      <c r="N110" t="s" s="508">
        <v>2079</v>
      </c>
      <c r="O110" s="500"/>
      <c r="P110" s="501"/>
      <c r="Q110" s="57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</row>
    <row r="111" ht="18" customHeight="1">
      <c r="A111" s="461"/>
      <c r="B111" s="497"/>
      <c r="C111" s="486">
        <v>10039</v>
      </c>
      <c r="D111" s="487">
        <f>VLOOKUP($C111,'Übersicht'!$B$4:$Q$131,2,FALSE)</f>
        <v>16658</v>
      </c>
      <c r="E111" s="488">
        <f>VLOOKUP($C111,'Übersicht'!$B$4:$Q$131,3,FALSE)</f>
        <v>81667</v>
      </c>
      <c r="F111" t="s" s="489">
        <f>VLOOKUP($C111,'Übersicht'!$B$4:$Q$131,4,FALSE)</f>
        <v>2051</v>
      </c>
      <c r="G111" t="s" s="489">
        <f>VLOOKUP($C111,'Übersicht'!$B$4:$Q$131,5,FALSE)</f>
        <v>2063</v>
      </c>
      <c r="H111" t="s" s="489">
        <f>VLOOKUP($C111,'Übersicht'!$B$4:$Q$131,7,FALSE)</f>
        <v>2053</v>
      </c>
      <c r="I111" s="507">
        <f>VLOOKUP($C111,'Übersicht'!$B$4:$Q$131,8,FALSE)</f>
        <v>1</v>
      </c>
      <c r="J111" t="s" s="489">
        <f>VLOOKUP($C111,'Übersicht'!$B$4:$Q$131,9,FALSE)</f>
        <v>2054</v>
      </c>
      <c r="K111" t="s" s="489">
        <f>VLOOKUP($C111,'Übersicht'!$B$4:$Q$131,10,FALSE)</f>
        <v>2055</v>
      </c>
      <c r="L111" t="s" s="489">
        <f>VLOOKUP($C111,'Übersicht'!$B$4:$Q$131,11,FALSE)</f>
        <v>2056</v>
      </c>
      <c r="M111" t="s" s="489">
        <f>VLOOKUP($C111,'Übersicht'!$B$4:$Q$131,13,FALSE)</f>
        <v>2064</v>
      </c>
      <c r="N111" t="s" s="508">
        <v>2079</v>
      </c>
      <c r="O111" s="500"/>
      <c r="P111" s="501"/>
      <c r="Q111" s="57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</row>
    <row r="112" ht="18" customHeight="1">
      <c r="A112" s="461"/>
      <c r="B112" s="497"/>
      <c r="C112" s="486">
        <v>10058</v>
      </c>
      <c r="D112" s="487">
        <f>VLOOKUP($C112,'Übersicht'!$B$4:$Q$131,2,FALSE)</f>
        <v>16647</v>
      </c>
      <c r="E112" s="488">
        <f>VLOOKUP($C112,'Übersicht'!$B$4:$Q$131,3,FALSE)</f>
        <v>80634</v>
      </c>
      <c r="F112" t="s" s="489">
        <f>VLOOKUP($C112,'Übersicht'!$B$4:$Q$131,4,FALSE)</f>
        <v>2051</v>
      </c>
      <c r="G112" t="s" s="489">
        <f>VLOOKUP($C112,'Übersicht'!$B$4:$Q$131,5,FALSE)</f>
        <v>2065</v>
      </c>
      <c r="H112" t="s" s="489">
        <f>VLOOKUP($C112,'Übersicht'!$B$4:$Q$131,7,FALSE)</f>
        <v>2053</v>
      </c>
      <c r="I112" s="507">
        <f>VLOOKUP($C112,'Übersicht'!$B$4:$Q$131,8,FALSE)</f>
        <v>1</v>
      </c>
      <c r="J112" t="s" s="489">
        <f>VLOOKUP($C112,'Übersicht'!$B$4:$Q$131,9,FALSE)</f>
        <v>2054</v>
      </c>
      <c r="K112" t="s" s="489">
        <f>VLOOKUP($C112,'Übersicht'!$B$4:$Q$131,10,FALSE)</f>
        <v>2055</v>
      </c>
      <c r="L112" t="s" s="489">
        <f>VLOOKUP($C112,'Übersicht'!$B$4:$Q$131,11,FALSE)</f>
        <v>2056</v>
      </c>
      <c r="M112" t="s" s="489">
        <f>VLOOKUP($C112,'Übersicht'!$B$4:$Q$131,13,FALSE)</f>
        <v>2066</v>
      </c>
      <c r="N112" t="s" s="508">
        <v>2079</v>
      </c>
      <c r="O112" s="500"/>
      <c r="P112" s="501"/>
      <c r="Q112" s="57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</row>
    <row r="113" ht="18" customHeight="1">
      <c r="A113" s="461"/>
      <c r="B113" s="497"/>
      <c r="C113" s="486">
        <v>10060</v>
      </c>
      <c r="D113" s="487">
        <f>VLOOKUP($C113,'Übersicht'!$B$4:$Q$131,2,FALSE)</f>
        <v>16992</v>
      </c>
      <c r="E113" s="488">
        <f>VLOOKUP($C113,'Übersicht'!$B$4:$Q$131,3,FALSE)</f>
        <v>80636</v>
      </c>
      <c r="F113" t="s" s="489">
        <f>VLOOKUP($C113,'Übersicht'!$B$4:$Q$131,4,FALSE)</f>
        <v>2051</v>
      </c>
      <c r="G113" t="s" s="489">
        <f>VLOOKUP($C113,'Übersicht'!$B$4:$Q$131,5,FALSE)</f>
        <v>2067</v>
      </c>
      <c r="H113" t="s" s="489">
        <f>VLOOKUP($C113,'Übersicht'!$B$4:$Q$131,7,FALSE)</f>
        <v>2068</v>
      </c>
      <c r="I113" s="507">
        <f>VLOOKUP($C113,'Übersicht'!$B$4:$Q$131,8,FALSE)</f>
        <v>1</v>
      </c>
      <c r="J113" t="s" s="489">
        <f>VLOOKUP($C113,'Übersicht'!$B$4:$Q$131,9,FALSE)</f>
        <v>2054</v>
      </c>
      <c r="K113" t="s" s="489">
        <f>VLOOKUP($C113,'Übersicht'!$B$4:$Q$131,10,FALSE)</f>
        <v>2055</v>
      </c>
      <c r="L113" t="s" s="489">
        <f>VLOOKUP($C113,'Übersicht'!$B$4:$Q$131,11,FALSE)</f>
        <v>2056</v>
      </c>
      <c r="M113" t="s" s="489">
        <f>VLOOKUP($C113,'Übersicht'!$B$4:$Q$131,13,FALSE)</f>
        <v>2066</v>
      </c>
      <c r="N113" t="s" s="508">
        <v>2079</v>
      </c>
      <c r="O113" s="500"/>
      <c r="P113" s="501"/>
      <c r="Q113" s="57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</row>
    <row r="114" ht="18" customHeight="1">
      <c r="A114" s="461"/>
      <c r="B114" s="497"/>
      <c r="C114" s="486">
        <v>10090</v>
      </c>
      <c r="D114" s="487">
        <f>VLOOKUP($C114,'Übersicht'!$B$4:$Q$131,2,FALSE)</f>
        <v>16611</v>
      </c>
      <c r="E114" s="488">
        <f>VLOOKUP($C114,'Übersicht'!$B$4:$Q$131,3,FALSE)</f>
        <v>80331</v>
      </c>
      <c r="F114" t="s" s="489">
        <f>VLOOKUP($C114,'Übersicht'!$B$4:$Q$131,4,FALSE)</f>
        <v>2051</v>
      </c>
      <c r="G114" t="s" s="489">
        <f>VLOOKUP($C114,'Übersicht'!$B$4:$Q$131,5,FALSE)</f>
        <v>2069</v>
      </c>
      <c r="H114" t="s" s="489">
        <f>VLOOKUP($C114,'Übersicht'!$B$4:$Q$131,7,FALSE)</f>
        <v>2053</v>
      </c>
      <c r="I114" s="507">
        <f>VLOOKUP($C114,'Übersicht'!$B$4:$Q$131,8,FALSE)</f>
        <v>1</v>
      </c>
      <c r="J114" t="s" s="489">
        <f>VLOOKUP($C114,'Übersicht'!$B$4:$Q$131,9,FALSE)</f>
        <v>2070</v>
      </c>
      <c r="K114" t="s" s="489">
        <f>VLOOKUP($C114,'Übersicht'!$B$4:$Q$131,10,FALSE)</f>
        <v>2055</v>
      </c>
      <c r="L114" t="s" s="489">
        <f>VLOOKUP($C114,'Übersicht'!$B$4:$Q$131,11,FALSE)</f>
        <v>2056</v>
      </c>
      <c r="M114" t="s" s="489">
        <f>VLOOKUP($C114,'Übersicht'!$B$4:$Q$131,13,FALSE)</f>
        <v>2071</v>
      </c>
      <c r="N114" t="s" s="508">
        <v>2079</v>
      </c>
      <c r="O114" s="500"/>
      <c r="P114" s="501"/>
      <c r="Q114" s="57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</row>
    <row r="115" ht="18" customHeight="1">
      <c r="A115" s="461"/>
      <c r="B115" s="497"/>
      <c r="C115" s="486">
        <v>10133</v>
      </c>
      <c r="D115" s="487">
        <f>VLOOKUP($C115,'Übersicht'!$B$4:$Q$131,2,FALSE)</f>
        <v>15909</v>
      </c>
      <c r="E115" s="488">
        <f>VLOOKUP($C115,'Übersicht'!$B$4:$Q$131,3,FALSE)</f>
        <v>80339</v>
      </c>
      <c r="F115" t="s" s="489">
        <f>VLOOKUP($C115,'Übersicht'!$B$4:$Q$131,4,FALSE)</f>
        <v>2051</v>
      </c>
      <c r="G115" t="s" s="489">
        <f>VLOOKUP($C115,'Übersicht'!$B$4:$Q$131,5,FALSE)</f>
        <v>2072</v>
      </c>
      <c r="H115" t="s" s="489">
        <f>VLOOKUP($C115,'Übersicht'!$B$4:$Q$131,7,FALSE)</f>
        <v>2053</v>
      </c>
      <c r="I115" s="507">
        <f>VLOOKUP($C115,'Übersicht'!$B$4:$Q$131,8,FALSE)</f>
        <v>1</v>
      </c>
      <c r="J115" t="s" s="489">
        <f>VLOOKUP($C115,'Übersicht'!$B$4:$Q$131,9,FALSE)</f>
        <v>2054</v>
      </c>
      <c r="K115" t="s" s="489">
        <f>VLOOKUP($C115,'Übersicht'!$B$4:$Q$131,10,FALSE)</f>
        <v>2055</v>
      </c>
      <c r="L115" t="s" s="489">
        <f>VLOOKUP($C115,'Übersicht'!$B$4:$Q$131,11,FALSE)</f>
        <v>2056</v>
      </c>
      <c r="M115" t="s" s="489">
        <f>VLOOKUP($C115,'Übersicht'!$B$4:$Q$131,13,FALSE)</f>
        <v>2073</v>
      </c>
      <c r="N115" t="s" s="508">
        <v>2079</v>
      </c>
      <c r="O115" s="500"/>
      <c r="P115" s="501"/>
      <c r="Q115" s="57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</row>
    <row r="116" ht="18" customHeight="1">
      <c r="A116" s="461"/>
      <c r="B116" s="497"/>
      <c r="C116" s="486">
        <v>10133</v>
      </c>
      <c r="D116" s="487">
        <f>VLOOKUP($C116,'Übersicht'!$B$4:$Q$131,2,FALSE)</f>
        <v>15909</v>
      </c>
      <c r="E116" s="488">
        <f>VLOOKUP($C116,'Übersicht'!$B$4:$Q$131,3,FALSE)</f>
        <v>80339</v>
      </c>
      <c r="F116" t="s" s="489">
        <f>VLOOKUP($C116,'Übersicht'!$B$4:$Q$131,4,FALSE)</f>
        <v>2051</v>
      </c>
      <c r="G116" t="s" s="489">
        <f>VLOOKUP($C116,'Übersicht'!$B$4:$Q$131,5,FALSE)</f>
        <v>2072</v>
      </c>
      <c r="H116" t="s" s="489">
        <f>VLOOKUP($C116,'Übersicht'!$B$4:$Q$131,7,FALSE)</f>
        <v>2053</v>
      </c>
      <c r="I116" s="507">
        <f>VLOOKUP($C116,'Übersicht'!$B$4:$Q$131,8,FALSE)</f>
        <v>1</v>
      </c>
      <c r="J116" t="s" s="489">
        <f>VLOOKUP($C116,'Übersicht'!$B$4:$Q$131,9,FALSE)</f>
        <v>2054</v>
      </c>
      <c r="K116" t="s" s="489">
        <f>VLOOKUP($C116,'Übersicht'!$B$4:$Q$131,10,FALSE)</f>
        <v>2055</v>
      </c>
      <c r="L116" t="s" s="489">
        <f>VLOOKUP($C116,'Übersicht'!$B$4:$Q$131,11,FALSE)</f>
        <v>2056</v>
      </c>
      <c r="M116" t="s" s="489">
        <f>VLOOKUP($C116,'Übersicht'!$B$4:$Q$131,13,FALSE)</f>
        <v>2073</v>
      </c>
      <c r="N116" t="s" s="508">
        <v>2079</v>
      </c>
      <c r="O116" s="500"/>
      <c r="P116" s="501"/>
      <c r="Q116" s="57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</row>
    <row r="117" ht="18" customHeight="1">
      <c r="A117" s="461"/>
      <c r="B117" s="497"/>
      <c r="C117" s="486">
        <v>10136</v>
      </c>
      <c r="D117" s="487">
        <f>VLOOKUP($C117,'Übersicht'!$B$4:$Q$131,2,FALSE)</f>
        <v>15905</v>
      </c>
      <c r="E117" s="488">
        <f>VLOOKUP($C117,'Übersicht'!$B$4:$Q$131,3,FALSE)</f>
        <v>80335</v>
      </c>
      <c r="F117" t="s" s="489">
        <f>VLOOKUP($C117,'Übersicht'!$B$4:$Q$131,4,FALSE)</f>
        <v>2051</v>
      </c>
      <c r="G117" t="s" s="489">
        <f>VLOOKUP($C117,'Übersicht'!$B$4:$Q$131,5,FALSE)</f>
        <v>2074</v>
      </c>
      <c r="H117" t="s" s="489">
        <f>VLOOKUP($C117,'Übersicht'!$B$4:$Q$131,7,FALSE)</f>
        <v>2053</v>
      </c>
      <c r="I117" s="507">
        <f>VLOOKUP($C117,'Übersicht'!$B$4:$Q$131,8,FALSE)</f>
        <v>6</v>
      </c>
      <c r="J117" t="s" s="489">
        <f>VLOOKUP($C117,'Übersicht'!$B$4:$Q$131,9,FALSE)</f>
        <v>2075</v>
      </c>
      <c r="K117" t="s" s="489">
        <f>VLOOKUP($C117,'Übersicht'!$B$4:$Q$131,10,FALSE)</f>
        <v>2076</v>
      </c>
      <c r="L117" t="s" s="489">
        <f>VLOOKUP($C117,'Übersicht'!$B$4:$Q$131,11,FALSE)</f>
        <v>2077</v>
      </c>
      <c r="M117" t="s" s="489">
        <f>VLOOKUP($C117,'Übersicht'!$B$4:$Q$131,13,FALSE)</f>
        <v>2078</v>
      </c>
      <c r="N117" t="s" s="508">
        <v>2079</v>
      </c>
      <c r="O117" s="500"/>
      <c r="P117" s="501"/>
      <c r="Q117" s="57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</row>
    <row r="118" ht="18" customHeight="1">
      <c r="A118" s="461"/>
      <c r="B118" s="497"/>
      <c r="C118" s="486">
        <v>10136</v>
      </c>
      <c r="D118" s="487">
        <f>VLOOKUP($C118,'Übersicht'!$B$4:$Q$131,2,FALSE)</f>
        <v>15905</v>
      </c>
      <c r="E118" s="488">
        <f>VLOOKUP($C118,'Übersicht'!$B$4:$Q$131,3,FALSE)</f>
        <v>80335</v>
      </c>
      <c r="F118" t="s" s="489">
        <f>VLOOKUP($C118,'Übersicht'!$B$4:$Q$131,4,FALSE)</f>
        <v>2051</v>
      </c>
      <c r="G118" t="s" s="489">
        <f>VLOOKUP($C118,'Übersicht'!$B$4:$Q$131,5,FALSE)</f>
        <v>2074</v>
      </c>
      <c r="H118" t="s" s="489">
        <f>VLOOKUP($C118,'Übersicht'!$B$4:$Q$131,7,FALSE)</f>
        <v>2053</v>
      </c>
      <c r="I118" s="507">
        <f>VLOOKUP($C118,'Übersicht'!$B$4:$Q$131,8,FALSE)</f>
        <v>6</v>
      </c>
      <c r="J118" t="s" s="489">
        <f>VLOOKUP($C118,'Übersicht'!$B$4:$Q$131,9,FALSE)</f>
        <v>2075</v>
      </c>
      <c r="K118" t="s" s="489">
        <f>VLOOKUP($C118,'Übersicht'!$B$4:$Q$131,10,FALSE)</f>
        <v>2076</v>
      </c>
      <c r="L118" t="s" s="489">
        <f>VLOOKUP($C118,'Übersicht'!$B$4:$Q$131,11,FALSE)</f>
        <v>2077</v>
      </c>
      <c r="M118" t="s" s="489">
        <f>VLOOKUP($C118,'Übersicht'!$B$4:$Q$131,13,FALSE)</f>
        <v>2078</v>
      </c>
      <c r="N118" t="s" s="508">
        <v>2080</v>
      </c>
      <c r="O118" s="500"/>
      <c r="P118" s="501"/>
      <c r="Q118" s="57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</row>
    <row r="119" ht="18" customHeight="1">
      <c r="A119" s="461"/>
      <c r="B119" s="497"/>
      <c r="C119" s="486">
        <v>10011</v>
      </c>
      <c r="D119" s="487">
        <f>VLOOKUP($C119,'Übersicht'!$B$4:$Q$131,2,FALSE)</f>
        <v>14288</v>
      </c>
      <c r="E119" s="488">
        <f>VLOOKUP($C119,'Übersicht'!$B$4:$Q$131,3,FALSE)</f>
        <v>81241</v>
      </c>
      <c r="F119" t="s" s="489">
        <f>VLOOKUP($C119,'Übersicht'!$B$4:$Q$131,4,FALSE)</f>
        <v>2051</v>
      </c>
      <c r="G119" t="s" s="489">
        <f>VLOOKUP($C119,'Übersicht'!$B$4:$Q$131,5,FALSE)</f>
        <v>2052</v>
      </c>
      <c r="H119" t="s" s="489">
        <f>VLOOKUP($C119,'Übersicht'!$B$4:$Q$131,7,FALSE)</f>
        <v>2053</v>
      </c>
      <c r="I119" s="507">
        <f>VLOOKUP($C119,'Übersicht'!$B$4:$Q$131,8,FALSE)</f>
        <v>1</v>
      </c>
      <c r="J119" t="s" s="489">
        <f>VLOOKUP($C119,'Übersicht'!$B$4:$Q$131,9,FALSE)</f>
        <v>2054</v>
      </c>
      <c r="K119" t="s" s="489">
        <f>VLOOKUP($C119,'Übersicht'!$B$4:$Q$131,10,FALSE)</f>
        <v>2055</v>
      </c>
      <c r="L119" t="s" s="489">
        <f>VLOOKUP($C119,'Übersicht'!$B$4:$Q$131,11,FALSE)</f>
        <v>2056</v>
      </c>
      <c r="M119" t="s" s="489">
        <f>VLOOKUP($C119,'Übersicht'!$B$4:$Q$131,13,FALSE)</f>
        <v>2057</v>
      </c>
      <c r="N119" t="s" s="508">
        <v>2081</v>
      </c>
      <c r="O119" s="500"/>
      <c r="P119" s="501"/>
      <c r="Q119" s="57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</row>
    <row r="120" ht="18" customHeight="1">
      <c r="A120" s="461"/>
      <c r="B120" s="497"/>
      <c r="C120" s="486">
        <v>10014</v>
      </c>
      <c r="D120" s="487">
        <f>VLOOKUP($C120,'Übersicht'!$B$4:$Q$131,2,FALSE)</f>
        <v>14310</v>
      </c>
      <c r="E120" s="488">
        <f>VLOOKUP($C120,'Übersicht'!$B$4:$Q$131,3,FALSE)</f>
        <v>81539</v>
      </c>
      <c r="F120" t="s" s="489">
        <f>VLOOKUP($C120,'Übersicht'!$B$4:$Q$131,4,FALSE)</f>
        <v>2051</v>
      </c>
      <c r="G120" t="s" s="489">
        <f>VLOOKUP($C120,'Übersicht'!$B$4:$Q$131,5,FALSE)</f>
        <v>2059</v>
      </c>
      <c r="H120" t="s" s="489">
        <f>VLOOKUP($C120,'Übersicht'!$B$4:$Q$131,7,FALSE)</f>
        <v>2053</v>
      </c>
      <c r="I120" s="507">
        <f>VLOOKUP($C120,'Übersicht'!$B$4:$Q$131,8,FALSE)</f>
        <v>1</v>
      </c>
      <c r="J120" t="s" s="489">
        <f>VLOOKUP($C120,'Übersicht'!$B$4:$Q$131,9,FALSE)</f>
        <v>2054</v>
      </c>
      <c r="K120" t="s" s="489">
        <f>VLOOKUP($C120,'Übersicht'!$B$4:$Q$131,10,FALSE)</f>
        <v>2055</v>
      </c>
      <c r="L120" t="s" s="489">
        <f>VLOOKUP($C120,'Übersicht'!$B$4:$Q$131,11,FALSE)</f>
        <v>2056</v>
      </c>
      <c r="M120" t="s" s="489">
        <f>VLOOKUP($C120,'Übersicht'!$B$4:$Q$131,13,FALSE)</f>
        <v>2060</v>
      </c>
      <c r="N120" t="s" s="508">
        <v>2081</v>
      </c>
      <c r="O120" s="500"/>
      <c r="P120" s="501"/>
      <c r="Q120" s="57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</row>
    <row r="121" ht="18" customHeight="1">
      <c r="A121" s="461"/>
      <c r="B121" s="497"/>
      <c r="C121" s="486">
        <v>10037</v>
      </c>
      <c r="D121" s="487">
        <f>VLOOKUP($C121,'Übersicht'!$B$4:$Q$131,2,FALSE)</f>
        <v>16614</v>
      </c>
      <c r="E121" s="488">
        <f>VLOOKUP($C121,'Übersicht'!$B$4:$Q$131,3,FALSE)</f>
        <v>82319</v>
      </c>
      <c r="F121" t="s" s="489">
        <f>VLOOKUP($C121,'Übersicht'!$B$4:$Q$131,4,FALSE)</f>
        <v>2082</v>
      </c>
      <c r="G121" t="s" s="489">
        <f>VLOOKUP($C121,'Übersicht'!$B$4:$Q$131,5,FALSE)</f>
        <v>2083</v>
      </c>
      <c r="H121" t="s" s="489">
        <f>VLOOKUP($C121,'Übersicht'!$B$4:$Q$131,7,FALSE)</f>
        <v>2053</v>
      </c>
      <c r="I121" s="507">
        <f>VLOOKUP($C121,'Übersicht'!$B$4:$Q$131,8,FALSE)</f>
        <v>1</v>
      </c>
      <c r="J121" t="s" s="489">
        <f>VLOOKUP($C121,'Übersicht'!$B$4:$Q$131,9,FALSE)</f>
        <v>2054</v>
      </c>
      <c r="K121" t="s" s="489">
        <f>VLOOKUP($C121,'Übersicht'!$B$4:$Q$131,10,FALSE)</f>
        <v>2055</v>
      </c>
      <c r="L121" t="s" s="489">
        <f>VLOOKUP($C121,'Übersicht'!$B$4:$Q$131,11,FALSE)</f>
        <v>2056</v>
      </c>
      <c r="M121" t="s" s="489">
        <f>VLOOKUP($C121,'Übersicht'!$B$4:$Q$131,13,FALSE)</f>
        <v>2084</v>
      </c>
      <c r="N121" t="s" s="508">
        <v>2081</v>
      </c>
      <c r="O121" s="500"/>
      <c r="P121" s="501"/>
      <c r="Q121" s="57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</row>
    <row r="122" ht="18" customHeight="1">
      <c r="A122" s="461"/>
      <c r="B122" s="497"/>
      <c r="C122" s="486">
        <v>10038</v>
      </c>
      <c r="D122" s="487">
        <f>VLOOKUP($C122,'Übersicht'!$B$4:$Q$131,2,FALSE)</f>
        <v>16640</v>
      </c>
      <c r="E122" s="488">
        <f>VLOOKUP($C122,'Übersicht'!$B$4:$Q$131,3,FALSE)</f>
        <v>80639</v>
      </c>
      <c r="F122" t="s" s="489">
        <f>VLOOKUP($C122,'Übersicht'!$B$4:$Q$131,4,FALSE)</f>
        <v>2061</v>
      </c>
      <c r="G122" t="s" s="489">
        <f>VLOOKUP($C122,'Übersicht'!$B$4:$Q$131,5,FALSE)</f>
        <v>2062</v>
      </c>
      <c r="H122" t="s" s="489">
        <f>VLOOKUP($C122,'Übersicht'!$B$4:$Q$131,7,FALSE)</f>
        <v>2053</v>
      </c>
      <c r="I122" s="507">
        <f>VLOOKUP($C122,'Übersicht'!$B$4:$Q$131,8,FALSE)</f>
        <v>1</v>
      </c>
      <c r="J122" t="s" s="489">
        <f>VLOOKUP($C122,'Übersicht'!$B$4:$Q$131,9,FALSE)</f>
        <v>2054</v>
      </c>
      <c r="K122" t="s" s="489">
        <f>VLOOKUP($C122,'Übersicht'!$B$4:$Q$131,10,FALSE)</f>
        <v>2055</v>
      </c>
      <c r="L122" t="s" s="489">
        <f>VLOOKUP($C122,'Übersicht'!$B$4:$Q$131,11,FALSE)</f>
        <v>2056</v>
      </c>
      <c r="M122" t="s" s="489">
        <f>VLOOKUP($C122,'Übersicht'!$B$4:$Q$131,13,FALSE)</f>
        <v>2057</v>
      </c>
      <c r="N122" t="s" s="508">
        <v>2081</v>
      </c>
      <c r="O122" s="500"/>
      <c r="P122" s="501"/>
      <c r="Q122" s="57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</row>
    <row r="123" ht="18" customHeight="1">
      <c r="A123" s="461"/>
      <c r="B123" s="497"/>
      <c r="C123" s="486">
        <v>10039</v>
      </c>
      <c r="D123" s="487">
        <f>VLOOKUP($C123,'Übersicht'!$B$4:$Q$131,2,FALSE)</f>
        <v>16658</v>
      </c>
      <c r="E123" s="488">
        <f>VLOOKUP($C123,'Übersicht'!$B$4:$Q$131,3,FALSE)</f>
        <v>81667</v>
      </c>
      <c r="F123" t="s" s="489">
        <f>VLOOKUP($C123,'Übersicht'!$B$4:$Q$131,4,FALSE)</f>
        <v>2051</v>
      </c>
      <c r="G123" t="s" s="489">
        <f>VLOOKUP($C123,'Übersicht'!$B$4:$Q$131,5,FALSE)</f>
        <v>2063</v>
      </c>
      <c r="H123" t="s" s="489">
        <f>VLOOKUP($C123,'Übersicht'!$B$4:$Q$131,7,FALSE)</f>
        <v>2053</v>
      </c>
      <c r="I123" s="507">
        <f>VLOOKUP($C123,'Übersicht'!$B$4:$Q$131,8,FALSE)</f>
        <v>1</v>
      </c>
      <c r="J123" t="s" s="489">
        <f>VLOOKUP($C123,'Übersicht'!$B$4:$Q$131,9,FALSE)</f>
        <v>2054</v>
      </c>
      <c r="K123" t="s" s="489">
        <f>VLOOKUP($C123,'Übersicht'!$B$4:$Q$131,10,FALSE)</f>
        <v>2055</v>
      </c>
      <c r="L123" t="s" s="489">
        <f>VLOOKUP($C123,'Übersicht'!$B$4:$Q$131,11,FALSE)</f>
        <v>2056</v>
      </c>
      <c r="M123" t="s" s="489">
        <f>VLOOKUP($C123,'Übersicht'!$B$4:$Q$131,13,FALSE)</f>
        <v>2064</v>
      </c>
      <c r="N123" t="s" s="508">
        <v>2081</v>
      </c>
      <c r="O123" s="500"/>
      <c r="P123" s="501"/>
      <c r="Q123" s="57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</row>
    <row r="124" ht="18" customHeight="1">
      <c r="A124" s="461"/>
      <c r="B124" s="497"/>
      <c r="C124" s="486">
        <v>10058</v>
      </c>
      <c r="D124" s="487">
        <f>VLOOKUP($C124,'Übersicht'!$B$4:$Q$131,2,FALSE)</f>
        <v>16647</v>
      </c>
      <c r="E124" s="488">
        <f>VLOOKUP($C124,'Übersicht'!$B$4:$Q$131,3,FALSE)</f>
        <v>80634</v>
      </c>
      <c r="F124" t="s" s="489">
        <f>VLOOKUP($C124,'Übersicht'!$B$4:$Q$131,4,FALSE)</f>
        <v>2051</v>
      </c>
      <c r="G124" t="s" s="489">
        <f>VLOOKUP($C124,'Übersicht'!$B$4:$Q$131,5,FALSE)</f>
        <v>2065</v>
      </c>
      <c r="H124" t="s" s="489">
        <f>VLOOKUP($C124,'Übersicht'!$B$4:$Q$131,7,FALSE)</f>
        <v>2053</v>
      </c>
      <c r="I124" s="507">
        <f>VLOOKUP($C124,'Übersicht'!$B$4:$Q$131,8,FALSE)</f>
        <v>1</v>
      </c>
      <c r="J124" t="s" s="489">
        <f>VLOOKUP($C124,'Übersicht'!$B$4:$Q$131,9,FALSE)</f>
        <v>2054</v>
      </c>
      <c r="K124" t="s" s="489">
        <f>VLOOKUP($C124,'Übersicht'!$B$4:$Q$131,10,FALSE)</f>
        <v>2055</v>
      </c>
      <c r="L124" t="s" s="489">
        <f>VLOOKUP($C124,'Übersicht'!$B$4:$Q$131,11,FALSE)</f>
        <v>2056</v>
      </c>
      <c r="M124" t="s" s="489">
        <f>VLOOKUP($C124,'Übersicht'!$B$4:$Q$131,13,FALSE)</f>
        <v>2066</v>
      </c>
      <c r="N124" t="s" s="508">
        <v>2081</v>
      </c>
      <c r="O124" s="500"/>
      <c r="P124" s="501"/>
      <c r="Q124" s="57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</row>
    <row r="125" ht="18" customHeight="1">
      <c r="A125" s="461"/>
      <c r="B125" s="497"/>
      <c r="C125" s="486">
        <v>10060</v>
      </c>
      <c r="D125" s="487">
        <f>VLOOKUP($C125,'Übersicht'!$B$4:$Q$131,2,FALSE)</f>
        <v>16992</v>
      </c>
      <c r="E125" s="488">
        <f>VLOOKUP($C125,'Übersicht'!$B$4:$Q$131,3,FALSE)</f>
        <v>80636</v>
      </c>
      <c r="F125" t="s" s="489">
        <f>VLOOKUP($C125,'Übersicht'!$B$4:$Q$131,4,FALSE)</f>
        <v>2051</v>
      </c>
      <c r="G125" t="s" s="489">
        <f>VLOOKUP($C125,'Übersicht'!$B$4:$Q$131,5,FALSE)</f>
        <v>2067</v>
      </c>
      <c r="H125" t="s" s="489">
        <f>VLOOKUP($C125,'Übersicht'!$B$4:$Q$131,7,FALSE)</f>
        <v>2068</v>
      </c>
      <c r="I125" s="507">
        <f>VLOOKUP($C125,'Übersicht'!$B$4:$Q$131,8,FALSE)</f>
        <v>1</v>
      </c>
      <c r="J125" t="s" s="489">
        <f>VLOOKUP($C125,'Übersicht'!$B$4:$Q$131,9,FALSE)</f>
        <v>2054</v>
      </c>
      <c r="K125" t="s" s="489">
        <f>VLOOKUP($C125,'Übersicht'!$B$4:$Q$131,10,FALSE)</f>
        <v>2055</v>
      </c>
      <c r="L125" t="s" s="489">
        <f>VLOOKUP($C125,'Übersicht'!$B$4:$Q$131,11,FALSE)</f>
        <v>2056</v>
      </c>
      <c r="M125" t="s" s="489">
        <f>VLOOKUP($C125,'Übersicht'!$B$4:$Q$131,13,FALSE)</f>
        <v>2066</v>
      </c>
      <c r="N125" t="s" s="508">
        <v>2081</v>
      </c>
      <c r="O125" s="500"/>
      <c r="P125" s="501"/>
      <c r="Q125" s="57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</row>
    <row r="126" ht="18" customHeight="1">
      <c r="A126" s="461"/>
      <c r="B126" s="497"/>
      <c r="C126" s="486">
        <v>10090</v>
      </c>
      <c r="D126" s="487">
        <f>VLOOKUP($C126,'Übersicht'!$B$4:$Q$131,2,FALSE)</f>
        <v>16611</v>
      </c>
      <c r="E126" s="488">
        <f>VLOOKUP($C126,'Übersicht'!$B$4:$Q$131,3,FALSE)</f>
        <v>80331</v>
      </c>
      <c r="F126" t="s" s="489">
        <f>VLOOKUP($C126,'Übersicht'!$B$4:$Q$131,4,FALSE)</f>
        <v>2051</v>
      </c>
      <c r="G126" t="s" s="489">
        <f>VLOOKUP($C126,'Übersicht'!$B$4:$Q$131,5,FALSE)</f>
        <v>2069</v>
      </c>
      <c r="H126" t="s" s="489">
        <f>VLOOKUP($C126,'Übersicht'!$B$4:$Q$131,7,FALSE)</f>
        <v>2053</v>
      </c>
      <c r="I126" s="507">
        <f>VLOOKUP($C126,'Übersicht'!$B$4:$Q$131,8,FALSE)</f>
        <v>1</v>
      </c>
      <c r="J126" t="s" s="489">
        <f>VLOOKUP($C126,'Übersicht'!$B$4:$Q$131,9,FALSE)</f>
        <v>2070</v>
      </c>
      <c r="K126" t="s" s="489">
        <f>VLOOKUP($C126,'Übersicht'!$B$4:$Q$131,10,FALSE)</f>
        <v>2055</v>
      </c>
      <c r="L126" t="s" s="489">
        <f>VLOOKUP($C126,'Übersicht'!$B$4:$Q$131,11,FALSE)</f>
        <v>2056</v>
      </c>
      <c r="M126" t="s" s="489">
        <f>VLOOKUP($C126,'Übersicht'!$B$4:$Q$131,13,FALSE)</f>
        <v>2071</v>
      </c>
      <c r="N126" t="s" s="508">
        <v>2081</v>
      </c>
      <c r="O126" s="500"/>
      <c r="P126" s="501"/>
      <c r="Q126" s="57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</row>
    <row r="127" ht="18" customHeight="1">
      <c r="A127" s="461"/>
      <c r="B127" s="497"/>
      <c r="C127" s="486">
        <v>10091</v>
      </c>
      <c r="D127" s="487">
        <f>VLOOKUP($C127,'Übersicht'!$B$4:$Q$131,2,FALSE)</f>
        <v>16634</v>
      </c>
      <c r="E127" s="488">
        <f>VLOOKUP($C127,'Übersicht'!$B$4:$Q$131,3,FALSE)</f>
        <v>81369</v>
      </c>
      <c r="F127" t="s" s="489">
        <f>VLOOKUP($C127,'Übersicht'!$B$4:$Q$131,4,FALSE)</f>
        <v>2051</v>
      </c>
      <c r="G127" t="s" s="489">
        <f>VLOOKUP($C127,'Übersicht'!$B$4:$Q$131,5,FALSE)</f>
        <v>2085</v>
      </c>
      <c r="H127" t="s" s="489">
        <f>VLOOKUP($C127,'Übersicht'!$B$4:$Q$131,7,FALSE)</f>
        <v>2053</v>
      </c>
      <c r="I127" s="507">
        <f>VLOOKUP($C127,'Übersicht'!$B$4:$Q$131,8,FALSE)</f>
        <v>1</v>
      </c>
      <c r="J127" t="s" s="489">
        <f>VLOOKUP($C127,'Übersicht'!$B$4:$Q$131,9,FALSE)</f>
        <v>2070</v>
      </c>
      <c r="K127" t="s" s="489">
        <f>VLOOKUP($C127,'Übersicht'!$B$4:$Q$131,10,FALSE)</f>
        <v>2055</v>
      </c>
      <c r="L127" t="s" s="489">
        <f>VLOOKUP($C127,'Übersicht'!$B$4:$Q$131,11,FALSE)</f>
        <v>2056</v>
      </c>
      <c r="M127" t="s" s="489">
        <f>VLOOKUP($C127,'Übersicht'!$B$4:$Q$131,13,FALSE)</f>
        <v>2086</v>
      </c>
      <c r="N127" t="s" s="508">
        <v>2081</v>
      </c>
      <c r="O127" s="500"/>
      <c r="P127" s="501"/>
      <c r="Q127" s="57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</row>
    <row r="128" ht="18" customHeight="1">
      <c r="A128" s="461"/>
      <c r="B128" s="497"/>
      <c r="C128" s="486">
        <v>10133</v>
      </c>
      <c r="D128" s="487">
        <f>VLOOKUP($C128,'Übersicht'!$B$4:$Q$131,2,FALSE)</f>
        <v>15909</v>
      </c>
      <c r="E128" s="488">
        <f>VLOOKUP($C128,'Übersicht'!$B$4:$Q$131,3,FALSE)</f>
        <v>80339</v>
      </c>
      <c r="F128" t="s" s="489">
        <f>VLOOKUP($C128,'Übersicht'!$B$4:$Q$131,4,FALSE)</f>
        <v>2051</v>
      </c>
      <c r="G128" t="s" s="489">
        <f>VLOOKUP($C128,'Übersicht'!$B$4:$Q$131,5,FALSE)</f>
        <v>2072</v>
      </c>
      <c r="H128" t="s" s="489">
        <f>VLOOKUP($C128,'Übersicht'!$B$4:$Q$131,7,FALSE)</f>
        <v>2053</v>
      </c>
      <c r="I128" s="507">
        <f>VLOOKUP($C128,'Übersicht'!$B$4:$Q$131,8,FALSE)</f>
        <v>1</v>
      </c>
      <c r="J128" t="s" s="489">
        <f>VLOOKUP($C128,'Übersicht'!$B$4:$Q$131,9,FALSE)</f>
        <v>2054</v>
      </c>
      <c r="K128" t="s" s="489">
        <f>VLOOKUP($C128,'Übersicht'!$B$4:$Q$131,10,FALSE)</f>
        <v>2055</v>
      </c>
      <c r="L128" t="s" s="489">
        <f>VLOOKUP($C128,'Übersicht'!$B$4:$Q$131,11,FALSE)</f>
        <v>2056</v>
      </c>
      <c r="M128" t="s" s="489">
        <f>VLOOKUP($C128,'Übersicht'!$B$4:$Q$131,13,FALSE)</f>
        <v>2073</v>
      </c>
      <c r="N128" t="s" s="508">
        <v>2081</v>
      </c>
      <c r="O128" s="500"/>
      <c r="P128" s="501"/>
      <c r="Q128" s="57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</row>
    <row r="129" ht="18" customHeight="1">
      <c r="A129" s="461"/>
      <c r="B129" s="497"/>
      <c r="C129" s="486">
        <v>10194</v>
      </c>
      <c r="D129" s="487">
        <f>VLOOKUP($C129,'Übersicht'!$B$4:$Q$131,2,FALSE)</f>
        <v>10194</v>
      </c>
      <c r="E129" s="488">
        <f>VLOOKUP($C129,'Übersicht'!$B$4:$Q$131,3,FALSE)</f>
        <v>81667</v>
      </c>
      <c r="F129" t="s" s="489">
        <f>VLOOKUP($C129,'Übersicht'!$B$4:$Q$131,4,FALSE)</f>
        <v>2087</v>
      </c>
      <c r="G129" t="s" s="489">
        <f>VLOOKUP($C129,'Übersicht'!$B$4:$Q$131,5,FALSE)</f>
        <v>2088</v>
      </c>
      <c r="H129" t="s" s="489">
        <f>VLOOKUP($C129,'Übersicht'!$B$4:$Q$131,7,FALSE)</f>
        <v>2089</v>
      </c>
      <c r="I129" s="507">
        <f>VLOOKUP($C129,'Übersicht'!$B$4:$Q$131,8,FALSE)</f>
        <v>6</v>
      </c>
      <c r="J129" t="s" s="489">
        <f>VLOOKUP($C129,'Übersicht'!$B$4:$Q$131,9,FALSE)</f>
        <v>2090</v>
      </c>
      <c r="K129" t="s" s="489">
        <f>VLOOKUP($C129,'Übersicht'!$B$4:$Q$131,10,FALSE)</f>
        <v>2089</v>
      </c>
      <c r="L129" t="s" s="489">
        <f>VLOOKUP($C129,'Übersicht'!$B$4:$Q$131,11,FALSE)</f>
        <v>2056</v>
      </c>
      <c r="M129" t="s" s="489">
        <f>VLOOKUP($C129,'Übersicht'!$B$4:$Q$131,13,FALSE)</f>
        <v>2091</v>
      </c>
      <c r="N129" t="s" s="508">
        <v>2081</v>
      </c>
      <c r="O129" s="500"/>
      <c r="P129" s="501"/>
      <c r="Q129" s="57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</row>
    <row r="130" ht="18" customHeight="1">
      <c r="A130" s="461"/>
      <c r="B130" s="497"/>
      <c r="C130" s="498"/>
      <c r="D130" s="494">
        <f>VLOOKUP($C130,'Übersicht'!$B$4:$Q$131,2,FALSE)</f>
      </c>
      <c r="E130" s="495">
        <f>VLOOKUP($C130,'Übersicht'!$B$4:$Q$131,3,FALSE)</f>
      </c>
      <c r="F130" s="496">
        <f>VLOOKUP($C130,'Übersicht'!$B$4:$Q$131,4,FALSE)</f>
      </c>
      <c r="G130" s="496">
        <f>VLOOKUP($C130,'Übersicht'!$B$4:$Q$131,5,FALSE)</f>
      </c>
      <c r="H130" s="496">
        <f>VLOOKUP($C130,'Übersicht'!$B$4:$Q$131,7,FALSE)</f>
      </c>
      <c r="I130" s="496">
        <f>VLOOKUP($C130,'Übersicht'!$B$4:$Q$131,8,FALSE)</f>
      </c>
      <c r="J130" s="496">
        <f>VLOOKUP($C130,'Übersicht'!$B$4:$Q$131,9,FALSE)</f>
      </c>
      <c r="K130" s="496">
        <f>VLOOKUP($C130,'Übersicht'!$B$4:$Q$131,10,FALSE)</f>
      </c>
      <c r="L130" s="496">
        <f>VLOOKUP($C130,'Übersicht'!$B$4:$Q$131,11,FALSE)</f>
      </c>
      <c r="M130" s="496">
        <f>VLOOKUP($C130,'Übersicht'!$B$4:$Q$131,13,FALSE)</f>
      </c>
      <c r="N130" s="499"/>
      <c r="O130" s="500"/>
      <c r="P130" s="501"/>
      <c r="Q130" s="57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</row>
    <row r="131" ht="18" customHeight="1">
      <c r="A131" s="461"/>
      <c r="B131" s="497"/>
      <c r="C131" s="498"/>
      <c r="D131" s="494">
        <f>VLOOKUP($C131,'Übersicht'!$B$4:$Q$131,2,FALSE)</f>
      </c>
      <c r="E131" s="495">
        <f>VLOOKUP($C131,'Übersicht'!$B$4:$Q$131,3,FALSE)</f>
      </c>
      <c r="F131" s="496">
        <f>VLOOKUP($C131,'Übersicht'!$B$4:$Q$131,4,FALSE)</f>
      </c>
      <c r="G131" s="496">
        <f>VLOOKUP($C131,'Übersicht'!$B$4:$Q$131,5,FALSE)</f>
      </c>
      <c r="H131" s="496">
        <f>VLOOKUP($C131,'Übersicht'!$B$4:$Q$131,7,FALSE)</f>
      </c>
      <c r="I131" s="496">
        <f>VLOOKUP($C131,'Übersicht'!$B$4:$Q$131,8,FALSE)</f>
      </c>
      <c r="J131" s="496">
        <f>VLOOKUP($C131,'Übersicht'!$B$4:$Q$131,9,FALSE)</f>
      </c>
      <c r="K131" s="496">
        <f>VLOOKUP($C131,'Übersicht'!$B$4:$Q$131,10,FALSE)</f>
      </c>
      <c r="L131" s="496">
        <f>VLOOKUP($C131,'Übersicht'!$B$4:$Q$131,11,FALSE)</f>
      </c>
      <c r="M131" s="496">
        <f>VLOOKUP($C131,'Übersicht'!$B$4:$Q$131,13,FALSE)</f>
      </c>
      <c r="N131" s="499"/>
      <c r="O131" s="500"/>
      <c r="P131" s="501"/>
      <c r="Q131" s="57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</row>
    <row r="132" ht="18" customHeight="1">
      <c r="A132" s="461"/>
      <c r="B132" s="497"/>
      <c r="C132" s="498"/>
      <c r="D132" s="494">
        <f>VLOOKUP($C132,'Übersicht'!$B$4:$Q$131,2,FALSE)</f>
      </c>
      <c r="E132" s="495">
        <f>VLOOKUP($C132,'Übersicht'!$B$4:$Q$131,3,FALSE)</f>
      </c>
      <c r="F132" s="496">
        <f>VLOOKUP($C132,'Übersicht'!$B$4:$Q$131,4,FALSE)</f>
      </c>
      <c r="G132" s="496">
        <f>VLOOKUP($C132,'Übersicht'!$B$4:$Q$131,5,FALSE)</f>
      </c>
      <c r="H132" s="496">
        <f>VLOOKUP($C132,'Übersicht'!$B$4:$Q$131,7,FALSE)</f>
      </c>
      <c r="I132" s="496">
        <f>VLOOKUP($C132,'Übersicht'!$B$4:$Q$131,8,FALSE)</f>
      </c>
      <c r="J132" s="496">
        <f>VLOOKUP($C132,'Übersicht'!$B$4:$Q$131,9,FALSE)</f>
      </c>
      <c r="K132" s="496">
        <f>VLOOKUP($C132,'Übersicht'!$B$4:$Q$131,10,FALSE)</f>
      </c>
      <c r="L132" s="496">
        <f>VLOOKUP($C132,'Übersicht'!$B$4:$Q$131,11,FALSE)</f>
      </c>
      <c r="M132" s="496">
        <f>VLOOKUP($C132,'Übersicht'!$B$4:$Q$131,13,FALSE)</f>
      </c>
      <c r="N132" s="499"/>
      <c r="O132" s="500"/>
      <c r="P132" s="501"/>
      <c r="Q132" s="57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</row>
    <row r="133" ht="18" customHeight="1">
      <c r="A133" s="461"/>
      <c r="B133" s="497"/>
      <c r="C133" s="498"/>
      <c r="D133" s="494">
        <f>VLOOKUP($C133,'Übersicht'!$B$4:$Q$131,2,FALSE)</f>
      </c>
      <c r="E133" s="495">
        <f>VLOOKUP($C133,'Übersicht'!$B$4:$Q$131,3,FALSE)</f>
      </c>
      <c r="F133" s="496">
        <f>VLOOKUP($C133,'Übersicht'!$B$4:$Q$131,4,FALSE)</f>
      </c>
      <c r="G133" s="496">
        <f>VLOOKUP($C133,'Übersicht'!$B$4:$Q$131,5,FALSE)</f>
      </c>
      <c r="H133" s="496">
        <f>VLOOKUP($C133,'Übersicht'!$B$4:$Q$131,7,FALSE)</f>
      </c>
      <c r="I133" s="496">
        <f>VLOOKUP($C133,'Übersicht'!$B$4:$Q$131,8,FALSE)</f>
      </c>
      <c r="J133" s="496">
        <f>VLOOKUP($C133,'Übersicht'!$B$4:$Q$131,9,FALSE)</f>
      </c>
      <c r="K133" s="496">
        <f>VLOOKUP($C133,'Übersicht'!$B$4:$Q$131,10,FALSE)</f>
      </c>
      <c r="L133" s="496">
        <f>VLOOKUP($C133,'Übersicht'!$B$4:$Q$131,11,FALSE)</f>
      </c>
      <c r="M133" s="496">
        <f>VLOOKUP($C133,'Übersicht'!$B$4:$Q$131,13,FALSE)</f>
      </c>
      <c r="N133" s="499"/>
      <c r="O133" s="500"/>
      <c r="P133" s="501"/>
      <c r="Q133" s="57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</row>
    <row r="134" ht="18" customHeight="1">
      <c r="A134" s="461"/>
      <c r="B134" s="497"/>
      <c r="C134" s="498"/>
      <c r="D134" s="494">
        <f>VLOOKUP($C134,'Übersicht'!$B$4:$Q$131,2,FALSE)</f>
      </c>
      <c r="E134" s="495">
        <f>VLOOKUP($C134,'Übersicht'!$B$4:$Q$131,3,FALSE)</f>
      </c>
      <c r="F134" s="496">
        <f>VLOOKUP($C134,'Übersicht'!$B$4:$Q$131,4,FALSE)</f>
      </c>
      <c r="G134" s="496">
        <f>VLOOKUP($C134,'Übersicht'!$B$4:$Q$131,5,FALSE)</f>
      </c>
      <c r="H134" s="496">
        <f>VLOOKUP($C134,'Übersicht'!$B$4:$Q$131,7,FALSE)</f>
      </c>
      <c r="I134" s="496">
        <f>VLOOKUP($C134,'Übersicht'!$B$4:$Q$131,8,FALSE)</f>
      </c>
      <c r="J134" s="496">
        <f>VLOOKUP($C134,'Übersicht'!$B$4:$Q$131,9,FALSE)</f>
      </c>
      <c r="K134" s="496">
        <f>VLOOKUP($C134,'Übersicht'!$B$4:$Q$131,10,FALSE)</f>
      </c>
      <c r="L134" s="496">
        <f>VLOOKUP($C134,'Übersicht'!$B$4:$Q$131,11,FALSE)</f>
      </c>
      <c r="M134" s="496">
        <f>VLOOKUP($C134,'Übersicht'!$B$4:$Q$131,13,FALSE)</f>
      </c>
      <c r="N134" s="499"/>
      <c r="O134" s="500"/>
      <c r="P134" s="501"/>
      <c r="Q134" s="57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</row>
    <row r="135" ht="18" customHeight="1">
      <c r="A135" s="461"/>
      <c r="B135" s="497"/>
      <c r="C135" s="498"/>
      <c r="D135" s="494">
        <f>VLOOKUP($C135,'Übersicht'!$B$4:$Q$131,2,FALSE)</f>
      </c>
      <c r="E135" s="495">
        <f>VLOOKUP($C135,'Übersicht'!$B$4:$Q$131,3,FALSE)</f>
      </c>
      <c r="F135" s="496">
        <f>VLOOKUP($C135,'Übersicht'!$B$4:$Q$131,4,FALSE)</f>
      </c>
      <c r="G135" s="496">
        <f>VLOOKUP($C135,'Übersicht'!$B$4:$Q$131,5,FALSE)</f>
      </c>
      <c r="H135" s="496">
        <f>VLOOKUP($C135,'Übersicht'!$B$4:$Q$131,7,FALSE)</f>
      </c>
      <c r="I135" s="496">
        <f>VLOOKUP($C135,'Übersicht'!$B$4:$Q$131,8,FALSE)</f>
      </c>
      <c r="J135" s="496">
        <f>VLOOKUP($C135,'Übersicht'!$B$4:$Q$131,9,FALSE)</f>
      </c>
      <c r="K135" s="496">
        <f>VLOOKUP($C135,'Übersicht'!$B$4:$Q$131,10,FALSE)</f>
      </c>
      <c r="L135" s="496">
        <f>VLOOKUP($C135,'Übersicht'!$B$4:$Q$131,11,FALSE)</f>
      </c>
      <c r="M135" s="496">
        <f>VLOOKUP($C135,'Übersicht'!$B$4:$Q$131,13,FALSE)</f>
      </c>
      <c r="N135" s="499"/>
      <c r="O135" s="500"/>
      <c r="P135" s="501"/>
      <c r="Q135" s="57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</row>
    <row r="136" ht="18" customHeight="1">
      <c r="A136" s="461"/>
      <c r="B136" s="497"/>
      <c r="C136" s="498"/>
      <c r="D136" s="494">
        <f>VLOOKUP($C136,'Übersicht'!$B$4:$Q$131,2,FALSE)</f>
      </c>
      <c r="E136" s="495">
        <f>VLOOKUP($C136,'Übersicht'!$B$4:$Q$131,3,FALSE)</f>
      </c>
      <c r="F136" s="496">
        <f>VLOOKUP($C136,'Übersicht'!$B$4:$Q$131,4,FALSE)</f>
      </c>
      <c r="G136" s="496">
        <f>VLOOKUP($C136,'Übersicht'!$B$4:$Q$131,5,FALSE)</f>
      </c>
      <c r="H136" s="496">
        <f>VLOOKUP($C136,'Übersicht'!$B$4:$Q$131,7,FALSE)</f>
      </c>
      <c r="I136" s="496">
        <f>VLOOKUP($C136,'Übersicht'!$B$4:$Q$131,8,FALSE)</f>
      </c>
      <c r="J136" s="496">
        <f>VLOOKUP($C136,'Übersicht'!$B$4:$Q$131,9,FALSE)</f>
      </c>
      <c r="K136" s="496">
        <f>VLOOKUP($C136,'Übersicht'!$B$4:$Q$131,10,FALSE)</f>
      </c>
      <c r="L136" s="496">
        <f>VLOOKUP($C136,'Übersicht'!$B$4:$Q$131,11,FALSE)</f>
      </c>
      <c r="M136" s="496">
        <f>VLOOKUP($C136,'Übersicht'!$B$4:$Q$131,13,FALSE)</f>
      </c>
      <c r="N136" s="499"/>
      <c r="O136" s="500"/>
      <c r="P136" s="501"/>
      <c r="Q136" s="57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</row>
    <row r="137" ht="18" customHeight="1">
      <c r="A137" s="461"/>
      <c r="B137" s="497"/>
      <c r="C137" s="498"/>
      <c r="D137" s="494">
        <f>VLOOKUP($C137,'Übersicht'!$B$4:$Q$131,2,FALSE)</f>
      </c>
      <c r="E137" s="495">
        <f>VLOOKUP($C137,'Übersicht'!$B$4:$Q$131,3,FALSE)</f>
      </c>
      <c r="F137" s="496">
        <f>VLOOKUP($C137,'Übersicht'!$B$4:$Q$131,4,FALSE)</f>
      </c>
      <c r="G137" s="496">
        <f>VLOOKUP($C137,'Übersicht'!$B$4:$Q$131,5,FALSE)</f>
      </c>
      <c r="H137" s="496">
        <f>VLOOKUP($C137,'Übersicht'!$B$4:$Q$131,7,FALSE)</f>
      </c>
      <c r="I137" s="496">
        <f>VLOOKUP($C137,'Übersicht'!$B$4:$Q$131,8,FALSE)</f>
      </c>
      <c r="J137" s="496">
        <f>VLOOKUP($C137,'Übersicht'!$B$4:$Q$131,9,FALSE)</f>
      </c>
      <c r="K137" s="496">
        <f>VLOOKUP($C137,'Übersicht'!$B$4:$Q$131,10,FALSE)</f>
      </c>
      <c r="L137" s="496">
        <f>VLOOKUP($C137,'Übersicht'!$B$4:$Q$131,11,FALSE)</f>
      </c>
      <c r="M137" s="496">
        <f>VLOOKUP($C137,'Übersicht'!$B$4:$Q$131,13,FALSE)</f>
      </c>
      <c r="N137" s="499"/>
      <c r="O137" s="500"/>
      <c r="P137" s="501"/>
      <c r="Q137" s="57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</row>
    <row r="138" ht="18" customHeight="1">
      <c r="A138" s="461"/>
      <c r="B138" s="497"/>
      <c r="C138" s="498"/>
      <c r="D138" s="494">
        <f>VLOOKUP($C138,'Übersicht'!$B$4:$Q$131,2,FALSE)</f>
      </c>
      <c r="E138" s="495">
        <f>VLOOKUP($C138,'Übersicht'!$B$4:$Q$131,3,FALSE)</f>
      </c>
      <c r="F138" s="496">
        <f>VLOOKUP($C138,'Übersicht'!$B$4:$Q$131,4,FALSE)</f>
      </c>
      <c r="G138" s="496">
        <f>VLOOKUP($C138,'Übersicht'!$B$4:$Q$131,5,FALSE)</f>
      </c>
      <c r="H138" s="496">
        <f>VLOOKUP($C138,'Übersicht'!$B$4:$Q$131,7,FALSE)</f>
      </c>
      <c r="I138" s="496">
        <f>VLOOKUP($C138,'Übersicht'!$B$4:$Q$131,8,FALSE)</f>
      </c>
      <c r="J138" s="496">
        <f>VLOOKUP($C138,'Übersicht'!$B$4:$Q$131,9,FALSE)</f>
      </c>
      <c r="K138" s="496">
        <f>VLOOKUP($C138,'Übersicht'!$B$4:$Q$131,10,FALSE)</f>
      </c>
      <c r="L138" s="496">
        <f>VLOOKUP($C138,'Übersicht'!$B$4:$Q$131,11,FALSE)</f>
      </c>
      <c r="M138" s="496">
        <f>VLOOKUP($C138,'Übersicht'!$B$4:$Q$131,13,FALSE)</f>
      </c>
      <c r="N138" s="499"/>
      <c r="O138" s="500"/>
      <c r="P138" s="501"/>
      <c r="Q138" s="57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</row>
    <row r="139" ht="18" customHeight="1">
      <c r="A139" s="461"/>
      <c r="B139" s="497"/>
      <c r="C139" s="498"/>
      <c r="D139" s="494">
        <f>VLOOKUP($C139,'Übersicht'!$B$4:$Q$131,2,FALSE)</f>
      </c>
      <c r="E139" s="495">
        <f>VLOOKUP($C139,'Übersicht'!$B$4:$Q$131,3,FALSE)</f>
      </c>
      <c r="F139" s="496">
        <f>VLOOKUP($C139,'Übersicht'!$B$4:$Q$131,4,FALSE)</f>
      </c>
      <c r="G139" s="496">
        <f>VLOOKUP($C139,'Übersicht'!$B$4:$Q$131,5,FALSE)</f>
      </c>
      <c r="H139" s="496">
        <f>VLOOKUP($C139,'Übersicht'!$B$4:$Q$131,7,FALSE)</f>
      </c>
      <c r="I139" s="496">
        <f>VLOOKUP($C139,'Übersicht'!$B$4:$Q$131,8,FALSE)</f>
      </c>
      <c r="J139" s="496">
        <f>VLOOKUP($C139,'Übersicht'!$B$4:$Q$131,9,FALSE)</f>
      </c>
      <c r="K139" s="496">
        <f>VLOOKUP($C139,'Übersicht'!$B$4:$Q$131,10,FALSE)</f>
      </c>
      <c r="L139" s="496">
        <f>VLOOKUP($C139,'Übersicht'!$B$4:$Q$131,11,FALSE)</f>
      </c>
      <c r="M139" s="496">
        <f>VLOOKUP($C139,'Übersicht'!$B$4:$Q$131,13,FALSE)</f>
      </c>
      <c r="N139" s="499"/>
      <c r="O139" s="500"/>
      <c r="P139" s="501"/>
      <c r="Q139" s="57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</row>
    <row r="140" ht="18" customHeight="1">
      <c r="A140" s="461"/>
      <c r="B140" s="497"/>
      <c r="C140" s="498"/>
      <c r="D140" s="494">
        <f>VLOOKUP($C140,'Übersicht'!$B$4:$Q$131,2,FALSE)</f>
      </c>
      <c r="E140" s="495">
        <f>VLOOKUP($C140,'Übersicht'!$B$4:$Q$131,3,FALSE)</f>
      </c>
      <c r="F140" s="496">
        <f>VLOOKUP($C140,'Übersicht'!$B$4:$Q$131,4,FALSE)</f>
      </c>
      <c r="G140" s="496">
        <f>VLOOKUP($C140,'Übersicht'!$B$4:$Q$131,5,FALSE)</f>
      </c>
      <c r="H140" s="496">
        <f>VLOOKUP($C140,'Übersicht'!$B$4:$Q$131,7,FALSE)</f>
      </c>
      <c r="I140" s="496">
        <f>VLOOKUP($C140,'Übersicht'!$B$4:$Q$131,8,FALSE)</f>
      </c>
      <c r="J140" s="496">
        <f>VLOOKUP($C140,'Übersicht'!$B$4:$Q$131,9,FALSE)</f>
      </c>
      <c r="K140" s="496">
        <f>VLOOKUP($C140,'Übersicht'!$B$4:$Q$131,10,FALSE)</f>
      </c>
      <c r="L140" s="496">
        <f>VLOOKUP($C140,'Übersicht'!$B$4:$Q$131,11,FALSE)</f>
      </c>
      <c r="M140" s="496">
        <f>VLOOKUP($C140,'Übersicht'!$B$4:$Q$131,13,FALSE)</f>
      </c>
      <c r="N140" s="499"/>
      <c r="O140" s="500"/>
      <c r="P140" s="501"/>
      <c r="Q140" s="57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</row>
    <row r="141" ht="18" customHeight="1">
      <c r="A141" s="461"/>
      <c r="B141" s="497"/>
      <c r="C141" s="498"/>
      <c r="D141" s="494">
        <f>VLOOKUP($C141,'Übersicht'!$B$4:$Q$131,2,FALSE)</f>
      </c>
      <c r="E141" s="495">
        <f>VLOOKUP($C141,'Übersicht'!$B$4:$Q$131,3,FALSE)</f>
      </c>
      <c r="F141" s="496">
        <f>VLOOKUP($C141,'Übersicht'!$B$4:$Q$131,4,FALSE)</f>
      </c>
      <c r="G141" s="496">
        <f>VLOOKUP($C141,'Übersicht'!$B$4:$Q$131,5,FALSE)</f>
      </c>
      <c r="H141" s="496">
        <f>VLOOKUP($C141,'Übersicht'!$B$4:$Q$131,7,FALSE)</f>
      </c>
      <c r="I141" s="496">
        <f>VLOOKUP($C141,'Übersicht'!$B$4:$Q$131,8,FALSE)</f>
      </c>
      <c r="J141" s="496">
        <f>VLOOKUP($C141,'Übersicht'!$B$4:$Q$131,9,FALSE)</f>
      </c>
      <c r="K141" s="496">
        <f>VLOOKUP($C141,'Übersicht'!$B$4:$Q$131,10,FALSE)</f>
      </c>
      <c r="L141" s="496">
        <f>VLOOKUP($C141,'Übersicht'!$B$4:$Q$131,11,FALSE)</f>
      </c>
      <c r="M141" s="496">
        <f>VLOOKUP($C141,'Übersicht'!$B$4:$Q$131,13,FALSE)</f>
      </c>
      <c r="N141" s="499"/>
      <c r="O141" s="500"/>
      <c r="P141" s="501"/>
      <c r="Q141" s="57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</row>
    <row r="142" ht="18" customHeight="1">
      <c r="A142" s="461"/>
      <c r="B142" s="497"/>
      <c r="C142" s="498"/>
      <c r="D142" s="494">
        <f>VLOOKUP($C142,'Übersicht'!$B$4:$Q$131,2,FALSE)</f>
      </c>
      <c r="E142" s="495">
        <f>VLOOKUP($C142,'Übersicht'!$B$4:$Q$131,3,FALSE)</f>
      </c>
      <c r="F142" s="496">
        <f>VLOOKUP($C142,'Übersicht'!$B$4:$Q$131,4,FALSE)</f>
      </c>
      <c r="G142" s="496">
        <f>VLOOKUP($C142,'Übersicht'!$B$4:$Q$131,5,FALSE)</f>
      </c>
      <c r="H142" s="496">
        <f>VLOOKUP($C142,'Übersicht'!$B$4:$Q$131,7,FALSE)</f>
      </c>
      <c r="I142" s="496">
        <f>VLOOKUP($C142,'Übersicht'!$B$4:$Q$131,8,FALSE)</f>
      </c>
      <c r="J142" s="496">
        <f>VLOOKUP($C142,'Übersicht'!$B$4:$Q$131,9,FALSE)</f>
      </c>
      <c r="K142" s="496">
        <f>VLOOKUP($C142,'Übersicht'!$B$4:$Q$131,10,FALSE)</f>
      </c>
      <c r="L142" s="496">
        <f>VLOOKUP($C142,'Übersicht'!$B$4:$Q$131,11,FALSE)</f>
      </c>
      <c r="M142" s="496">
        <f>VLOOKUP($C142,'Übersicht'!$B$4:$Q$131,13,FALSE)</f>
      </c>
      <c r="N142" s="499"/>
      <c r="O142" s="500"/>
      <c r="P142" s="501"/>
      <c r="Q142" s="57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</row>
    <row r="143" ht="18" customHeight="1">
      <c r="A143" s="461"/>
      <c r="B143" s="497"/>
      <c r="C143" s="498"/>
      <c r="D143" s="494">
        <f>VLOOKUP($C143,'Übersicht'!$B$4:$Q$131,2,FALSE)</f>
      </c>
      <c r="E143" s="495">
        <f>VLOOKUP($C143,'Übersicht'!$B$4:$Q$131,3,FALSE)</f>
      </c>
      <c r="F143" s="496">
        <f>VLOOKUP($C143,'Übersicht'!$B$4:$Q$131,4,FALSE)</f>
      </c>
      <c r="G143" s="496">
        <f>VLOOKUP($C143,'Übersicht'!$B$4:$Q$131,5,FALSE)</f>
      </c>
      <c r="H143" s="496">
        <f>VLOOKUP($C143,'Übersicht'!$B$4:$Q$131,7,FALSE)</f>
      </c>
      <c r="I143" s="496">
        <f>VLOOKUP($C143,'Übersicht'!$B$4:$Q$131,8,FALSE)</f>
      </c>
      <c r="J143" s="496">
        <f>VLOOKUP($C143,'Übersicht'!$B$4:$Q$131,9,FALSE)</f>
      </c>
      <c r="K143" s="496">
        <f>VLOOKUP($C143,'Übersicht'!$B$4:$Q$131,10,FALSE)</f>
      </c>
      <c r="L143" s="496">
        <f>VLOOKUP($C143,'Übersicht'!$B$4:$Q$131,11,FALSE)</f>
      </c>
      <c r="M143" s="496">
        <f>VLOOKUP($C143,'Übersicht'!$B$4:$Q$131,13,FALSE)</f>
      </c>
      <c r="N143" s="499"/>
      <c r="O143" s="500"/>
      <c r="P143" s="501"/>
      <c r="Q143" s="57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</row>
    <row r="144" ht="18" customHeight="1">
      <c r="A144" s="461"/>
      <c r="B144" s="497"/>
      <c r="C144" s="498"/>
      <c r="D144" s="494">
        <f>VLOOKUP($C144,'Übersicht'!$B$4:$Q$131,2,FALSE)</f>
      </c>
      <c r="E144" s="495">
        <f>VLOOKUP($C144,'Übersicht'!$B$4:$Q$131,3,FALSE)</f>
      </c>
      <c r="F144" s="496">
        <f>VLOOKUP($C144,'Übersicht'!$B$4:$Q$131,4,FALSE)</f>
      </c>
      <c r="G144" s="496">
        <f>VLOOKUP($C144,'Übersicht'!$B$4:$Q$131,5,FALSE)</f>
      </c>
      <c r="H144" s="496">
        <f>VLOOKUP($C144,'Übersicht'!$B$4:$Q$131,7,FALSE)</f>
      </c>
      <c r="I144" s="496">
        <f>VLOOKUP($C144,'Übersicht'!$B$4:$Q$131,8,FALSE)</f>
      </c>
      <c r="J144" s="496">
        <f>VLOOKUP($C144,'Übersicht'!$B$4:$Q$131,9,FALSE)</f>
      </c>
      <c r="K144" s="496">
        <f>VLOOKUP($C144,'Übersicht'!$B$4:$Q$131,10,FALSE)</f>
      </c>
      <c r="L144" s="496">
        <f>VLOOKUP($C144,'Übersicht'!$B$4:$Q$131,11,FALSE)</f>
      </c>
      <c r="M144" s="496">
        <f>VLOOKUP($C144,'Übersicht'!$B$4:$Q$131,13,FALSE)</f>
      </c>
      <c r="N144" s="499"/>
      <c r="O144" s="500"/>
      <c r="P144" s="501"/>
      <c r="Q144" s="57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</row>
    <row r="145" ht="18" customHeight="1">
      <c r="A145" s="461"/>
      <c r="B145" s="497"/>
      <c r="C145" s="498"/>
      <c r="D145" s="494">
        <f>VLOOKUP($C145,'Übersicht'!$B$4:$Q$131,2,FALSE)</f>
      </c>
      <c r="E145" s="495">
        <f>VLOOKUP($C145,'Übersicht'!$B$4:$Q$131,3,FALSE)</f>
      </c>
      <c r="F145" s="496">
        <f>VLOOKUP($C145,'Übersicht'!$B$4:$Q$131,4,FALSE)</f>
      </c>
      <c r="G145" s="496">
        <f>VLOOKUP($C145,'Übersicht'!$B$4:$Q$131,5,FALSE)</f>
      </c>
      <c r="H145" s="496">
        <f>VLOOKUP($C145,'Übersicht'!$B$4:$Q$131,7,FALSE)</f>
      </c>
      <c r="I145" s="496">
        <f>VLOOKUP($C145,'Übersicht'!$B$4:$Q$131,8,FALSE)</f>
      </c>
      <c r="J145" s="496">
        <f>VLOOKUP($C145,'Übersicht'!$B$4:$Q$131,9,FALSE)</f>
      </c>
      <c r="K145" s="496">
        <f>VLOOKUP($C145,'Übersicht'!$B$4:$Q$131,10,FALSE)</f>
      </c>
      <c r="L145" s="496">
        <f>VLOOKUP($C145,'Übersicht'!$B$4:$Q$131,11,FALSE)</f>
      </c>
      <c r="M145" s="496">
        <f>VLOOKUP($C145,'Übersicht'!$B$4:$Q$131,13,FALSE)</f>
      </c>
      <c r="N145" s="499"/>
      <c r="O145" s="500"/>
      <c r="P145" s="501"/>
      <c r="Q145" s="57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</row>
    <row r="146" ht="18" customHeight="1">
      <c r="A146" s="461"/>
      <c r="B146" s="497"/>
      <c r="C146" s="498"/>
      <c r="D146" s="494">
        <f>VLOOKUP($C146,'Übersicht'!$B$4:$Q$131,2,FALSE)</f>
      </c>
      <c r="E146" s="495">
        <f>VLOOKUP($C146,'Übersicht'!$B$4:$Q$131,3,FALSE)</f>
      </c>
      <c r="F146" s="496">
        <f>VLOOKUP($C146,'Übersicht'!$B$4:$Q$131,4,FALSE)</f>
      </c>
      <c r="G146" s="496">
        <f>VLOOKUP($C146,'Übersicht'!$B$4:$Q$131,5,FALSE)</f>
      </c>
      <c r="H146" s="496">
        <f>VLOOKUP($C146,'Übersicht'!$B$4:$Q$131,7,FALSE)</f>
      </c>
      <c r="I146" s="496">
        <f>VLOOKUP($C146,'Übersicht'!$B$4:$Q$131,8,FALSE)</f>
      </c>
      <c r="J146" s="496">
        <f>VLOOKUP($C146,'Übersicht'!$B$4:$Q$131,9,FALSE)</f>
      </c>
      <c r="K146" s="496">
        <f>VLOOKUP($C146,'Übersicht'!$B$4:$Q$131,10,FALSE)</f>
      </c>
      <c r="L146" s="496">
        <f>VLOOKUP($C146,'Übersicht'!$B$4:$Q$131,11,FALSE)</f>
      </c>
      <c r="M146" s="496">
        <f>VLOOKUP($C146,'Übersicht'!$B$4:$Q$131,13,FALSE)</f>
      </c>
      <c r="N146" s="499"/>
      <c r="O146" s="500"/>
      <c r="P146" s="501"/>
      <c r="Q146" s="57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</row>
    <row r="147" ht="18" customHeight="1">
      <c r="A147" s="461"/>
      <c r="B147" s="497"/>
      <c r="C147" s="498"/>
      <c r="D147" s="494">
        <f>VLOOKUP($C147,'Übersicht'!$B$4:$Q$131,2,FALSE)</f>
      </c>
      <c r="E147" s="495">
        <f>VLOOKUP($C147,'Übersicht'!$B$4:$Q$131,3,FALSE)</f>
      </c>
      <c r="F147" s="496">
        <f>VLOOKUP($C147,'Übersicht'!$B$4:$Q$131,4,FALSE)</f>
      </c>
      <c r="G147" s="496">
        <f>VLOOKUP($C147,'Übersicht'!$B$4:$Q$131,5,FALSE)</f>
      </c>
      <c r="H147" s="496">
        <f>VLOOKUP($C147,'Übersicht'!$B$4:$Q$131,7,FALSE)</f>
      </c>
      <c r="I147" s="496">
        <f>VLOOKUP($C147,'Übersicht'!$B$4:$Q$131,8,FALSE)</f>
      </c>
      <c r="J147" s="496">
        <f>VLOOKUP($C147,'Übersicht'!$B$4:$Q$131,9,FALSE)</f>
      </c>
      <c r="K147" s="496">
        <f>VLOOKUP($C147,'Übersicht'!$B$4:$Q$131,10,FALSE)</f>
      </c>
      <c r="L147" s="496">
        <f>VLOOKUP($C147,'Übersicht'!$B$4:$Q$131,11,FALSE)</f>
      </c>
      <c r="M147" s="496">
        <f>VLOOKUP($C147,'Übersicht'!$B$4:$Q$131,13,FALSE)</f>
      </c>
      <c r="N147" s="499"/>
      <c r="O147" s="500"/>
      <c r="P147" s="501"/>
      <c r="Q147" s="57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</row>
    <row r="148" ht="18" customHeight="1">
      <c r="A148" s="461"/>
      <c r="B148" s="497"/>
      <c r="C148" s="498"/>
      <c r="D148" s="494">
        <f>VLOOKUP($C148,'Übersicht'!$B$4:$Q$131,2,FALSE)</f>
      </c>
      <c r="E148" s="495">
        <f>VLOOKUP($C148,'Übersicht'!$B$4:$Q$131,3,FALSE)</f>
      </c>
      <c r="F148" s="496">
        <f>VLOOKUP($C148,'Übersicht'!$B$4:$Q$131,4,FALSE)</f>
      </c>
      <c r="G148" s="496">
        <f>VLOOKUP($C148,'Übersicht'!$B$4:$Q$131,5,FALSE)</f>
      </c>
      <c r="H148" s="496">
        <f>VLOOKUP($C148,'Übersicht'!$B$4:$Q$131,7,FALSE)</f>
      </c>
      <c r="I148" s="496">
        <f>VLOOKUP($C148,'Übersicht'!$B$4:$Q$131,8,FALSE)</f>
      </c>
      <c r="J148" s="496">
        <f>VLOOKUP($C148,'Übersicht'!$B$4:$Q$131,9,FALSE)</f>
      </c>
      <c r="K148" s="496">
        <f>VLOOKUP($C148,'Übersicht'!$B$4:$Q$131,10,FALSE)</f>
      </c>
      <c r="L148" s="496">
        <f>VLOOKUP($C148,'Übersicht'!$B$4:$Q$131,11,FALSE)</f>
      </c>
      <c r="M148" s="496">
        <f>VLOOKUP($C148,'Übersicht'!$B$4:$Q$131,13,FALSE)</f>
      </c>
      <c r="N148" s="499"/>
      <c r="O148" s="500"/>
      <c r="P148" s="501"/>
      <c r="Q148" s="57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</row>
    <row r="149" ht="18" customHeight="1">
      <c r="A149" s="461"/>
      <c r="B149" s="497"/>
      <c r="C149" s="498"/>
      <c r="D149" s="494">
        <f>VLOOKUP($C149,'Übersicht'!$B$4:$Q$131,2,FALSE)</f>
      </c>
      <c r="E149" s="495">
        <f>VLOOKUP($C149,'Übersicht'!$B$4:$Q$131,3,FALSE)</f>
      </c>
      <c r="F149" s="496">
        <f>VLOOKUP($C149,'Übersicht'!$B$4:$Q$131,4,FALSE)</f>
      </c>
      <c r="G149" s="496">
        <f>VLOOKUP($C149,'Übersicht'!$B$4:$Q$131,5,FALSE)</f>
      </c>
      <c r="H149" s="496">
        <f>VLOOKUP($C149,'Übersicht'!$B$4:$Q$131,7,FALSE)</f>
      </c>
      <c r="I149" s="496">
        <f>VLOOKUP($C149,'Übersicht'!$B$4:$Q$131,8,FALSE)</f>
      </c>
      <c r="J149" s="496">
        <f>VLOOKUP($C149,'Übersicht'!$B$4:$Q$131,9,FALSE)</f>
      </c>
      <c r="K149" s="496">
        <f>VLOOKUP($C149,'Übersicht'!$B$4:$Q$131,10,FALSE)</f>
      </c>
      <c r="L149" s="496">
        <f>VLOOKUP($C149,'Übersicht'!$B$4:$Q$131,11,FALSE)</f>
      </c>
      <c r="M149" s="496">
        <f>VLOOKUP($C149,'Übersicht'!$B$4:$Q$131,13,FALSE)</f>
      </c>
      <c r="N149" s="499"/>
      <c r="O149" s="500"/>
      <c r="P149" s="501"/>
      <c r="Q149" s="57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</row>
    <row r="150" ht="18" customHeight="1">
      <c r="A150" s="461"/>
      <c r="B150" s="497"/>
      <c r="C150" s="498"/>
      <c r="D150" s="494">
        <f>VLOOKUP($C150,'Übersicht'!$B$4:$Q$131,2,FALSE)</f>
      </c>
      <c r="E150" s="495">
        <f>VLOOKUP($C150,'Übersicht'!$B$4:$Q$131,3,FALSE)</f>
      </c>
      <c r="F150" s="496">
        <f>VLOOKUP($C150,'Übersicht'!$B$4:$Q$131,4,FALSE)</f>
      </c>
      <c r="G150" s="496">
        <f>VLOOKUP($C150,'Übersicht'!$B$4:$Q$131,5,FALSE)</f>
      </c>
      <c r="H150" s="496">
        <f>VLOOKUP($C150,'Übersicht'!$B$4:$Q$131,7,FALSE)</f>
      </c>
      <c r="I150" s="496">
        <f>VLOOKUP($C150,'Übersicht'!$B$4:$Q$131,8,FALSE)</f>
      </c>
      <c r="J150" s="496">
        <f>VLOOKUP($C150,'Übersicht'!$B$4:$Q$131,9,FALSE)</f>
      </c>
      <c r="K150" s="496">
        <f>VLOOKUP($C150,'Übersicht'!$B$4:$Q$131,10,FALSE)</f>
      </c>
      <c r="L150" s="496">
        <f>VLOOKUP($C150,'Übersicht'!$B$4:$Q$131,11,FALSE)</f>
      </c>
      <c r="M150" s="496">
        <f>VLOOKUP($C150,'Übersicht'!$B$4:$Q$131,13,FALSE)</f>
      </c>
      <c r="N150" s="499"/>
      <c r="O150" s="500"/>
      <c r="P150" s="501"/>
      <c r="Q150" s="57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</row>
    <row r="151" ht="18" customHeight="1">
      <c r="A151" s="461"/>
      <c r="B151" s="497"/>
      <c r="C151" s="498"/>
      <c r="D151" s="494">
        <f>VLOOKUP($C151,'Übersicht'!$B$4:$Q$131,2,FALSE)</f>
      </c>
      <c r="E151" s="495">
        <f>VLOOKUP($C151,'Übersicht'!$B$4:$Q$131,3,FALSE)</f>
      </c>
      <c r="F151" s="496">
        <f>VLOOKUP($C151,'Übersicht'!$B$4:$Q$131,4,FALSE)</f>
      </c>
      <c r="G151" s="496">
        <f>VLOOKUP($C151,'Übersicht'!$B$4:$Q$131,5,FALSE)</f>
      </c>
      <c r="H151" s="496">
        <f>VLOOKUP($C151,'Übersicht'!$B$4:$Q$131,7,FALSE)</f>
      </c>
      <c r="I151" s="496">
        <f>VLOOKUP($C151,'Übersicht'!$B$4:$Q$131,8,FALSE)</f>
      </c>
      <c r="J151" s="496">
        <f>VLOOKUP($C151,'Übersicht'!$B$4:$Q$131,9,FALSE)</f>
      </c>
      <c r="K151" s="496">
        <f>VLOOKUP($C151,'Übersicht'!$B$4:$Q$131,10,FALSE)</f>
      </c>
      <c r="L151" s="496">
        <f>VLOOKUP($C151,'Übersicht'!$B$4:$Q$131,11,FALSE)</f>
      </c>
      <c r="M151" s="496">
        <f>VLOOKUP($C151,'Übersicht'!$B$4:$Q$131,13,FALSE)</f>
      </c>
      <c r="N151" s="499"/>
      <c r="O151" s="500"/>
      <c r="P151" s="501"/>
      <c r="Q151" s="57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</row>
    <row r="152" ht="18" customHeight="1">
      <c r="A152" s="461"/>
      <c r="B152" s="497"/>
      <c r="C152" s="498"/>
      <c r="D152" s="494">
        <f>VLOOKUP($C152,'Übersicht'!$B$4:$Q$131,2,FALSE)</f>
      </c>
      <c r="E152" s="495">
        <f>VLOOKUP($C152,'Übersicht'!$B$4:$Q$131,3,FALSE)</f>
      </c>
      <c r="F152" s="496">
        <f>VLOOKUP($C152,'Übersicht'!$B$4:$Q$131,4,FALSE)</f>
      </c>
      <c r="G152" s="496">
        <f>VLOOKUP($C152,'Übersicht'!$B$4:$Q$131,5,FALSE)</f>
      </c>
      <c r="H152" s="496">
        <f>VLOOKUP($C152,'Übersicht'!$B$4:$Q$131,7,FALSE)</f>
      </c>
      <c r="I152" s="496">
        <f>VLOOKUP($C152,'Übersicht'!$B$4:$Q$131,8,FALSE)</f>
      </c>
      <c r="J152" s="496">
        <f>VLOOKUP($C152,'Übersicht'!$B$4:$Q$131,9,FALSE)</f>
      </c>
      <c r="K152" s="496">
        <f>VLOOKUP($C152,'Übersicht'!$B$4:$Q$131,10,FALSE)</f>
      </c>
      <c r="L152" s="496">
        <f>VLOOKUP($C152,'Übersicht'!$B$4:$Q$131,11,FALSE)</f>
      </c>
      <c r="M152" s="496">
        <f>VLOOKUP($C152,'Übersicht'!$B$4:$Q$131,13,FALSE)</f>
      </c>
      <c r="N152" s="499"/>
      <c r="O152" s="500"/>
      <c r="P152" s="501"/>
      <c r="Q152" s="57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</row>
    <row r="153" ht="18" customHeight="1">
      <c r="A153" s="461"/>
      <c r="B153" s="497"/>
      <c r="C153" s="498"/>
      <c r="D153" s="494">
        <f>VLOOKUP($C153,'Übersicht'!$B$4:$Q$131,2,FALSE)</f>
      </c>
      <c r="E153" s="495">
        <f>VLOOKUP($C153,'Übersicht'!$B$4:$Q$131,3,FALSE)</f>
      </c>
      <c r="F153" s="496">
        <f>VLOOKUP($C153,'Übersicht'!$B$4:$Q$131,4,FALSE)</f>
      </c>
      <c r="G153" s="496">
        <f>VLOOKUP($C153,'Übersicht'!$B$4:$Q$131,5,FALSE)</f>
      </c>
      <c r="H153" s="496">
        <f>VLOOKUP($C153,'Übersicht'!$B$4:$Q$131,7,FALSE)</f>
      </c>
      <c r="I153" s="496">
        <f>VLOOKUP($C153,'Übersicht'!$B$4:$Q$131,8,FALSE)</f>
      </c>
      <c r="J153" s="496">
        <f>VLOOKUP($C153,'Übersicht'!$B$4:$Q$131,9,FALSE)</f>
      </c>
      <c r="K153" s="496">
        <f>VLOOKUP($C153,'Übersicht'!$B$4:$Q$131,10,FALSE)</f>
      </c>
      <c r="L153" s="496">
        <f>VLOOKUP($C153,'Übersicht'!$B$4:$Q$131,11,FALSE)</f>
      </c>
      <c r="M153" s="496">
        <f>VLOOKUP($C153,'Übersicht'!$B$4:$Q$131,13,FALSE)</f>
      </c>
      <c r="N153" s="499"/>
      <c r="O153" s="500"/>
      <c r="P153" s="501"/>
      <c r="Q153" s="57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</row>
    <row r="154" ht="18" customHeight="1">
      <c r="A154" s="461"/>
      <c r="B154" s="497"/>
      <c r="C154" s="498"/>
      <c r="D154" s="494">
        <f>VLOOKUP($C154,'Übersicht'!$B$4:$Q$131,2,FALSE)</f>
      </c>
      <c r="E154" s="495">
        <f>VLOOKUP($C154,'Übersicht'!$B$4:$Q$131,3,FALSE)</f>
      </c>
      <c r="F154" s="496">
        <f>VLOOKUP($C154,'Übersicht'!$B$4:$Q$131,4,FALSE)</f>
      </c>
      <c r="G154" s="496">
        <f>VLOOKUP($C154,'Übersicht'!$B$4:$Q$131,5,FALSE)</f>
      </c>
      <c r="H154" s="496">
        <f>VLOOKUP($C154,'Übersicht'!$B$4:$Q$131,7,FALSE)</f>
      </c>
      <c r="I154" s="496">
        <f>VLOOKUP($C154,'Übersicht'!$B$4:$Q$131,8,FALSE)</f>
      </c>
      <c r="J154" s="496">
        <f>VLOOKUP($C154,'Übersicht'!$B$4:$Q$131,9,FALSE)</f>
      </c>
      <c r="K154" s="496">
        <f>VLOOKUP($C154,'Übersicht'!$B$4:$Q$131,10,FALSE)</f>
      </c>
      <c r="L154" s="496">
        <f>VLOOKUP($C154,'Übersicht'!$B$4:$Q$131,11,FALSE)</f>
      </c>
      <c r="M154" s="496">
        <f>VLOOKUP($C154,'Übersicht'!$B$4:$Q$131,13,FALSE)</f>
      </c>
      <c r="N154" s="499"/>
      <c r="O154" s="500"/>
      <c r="P154" s="501"/>
      <c r="Q154" s="57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</row>
    <row r="155" ht="18" customHeight="1">
      <c r="A155" s="461"/>
      <c r="B155" s="497"/>
      <c r="C155" s="498"/>
      <c r="D155" s="494">
        <f>VLOOKUP($C155,'Übersicht'!$B$4:$Q$131,2,FALSE)</f>
      </c>
      <c r="E155" s="495">
        <f>VLOOKUP($C155,'Übersicht'!$B$4:$Q$131,3,FALSE)</f>
      </c>
      <c r="F155" s="496">
        <f>VLOOKUP($C155,'Übersicht'!$B$4:$Q$131,4,FALSE)</f>
      </c>
      <c r="G155" s="496">
        <f>VLOOKUP($C155,'Übersicht'!$B$4:$Q$131,5,FALSE)</f>
      </c>
      <c r="H155" s="496">
        <f>VLOOKUP($C155,'Übersicht'!$B$4:$Q$131,7,FALSE)</f>
      </c>
      <c r="I155" s="496">
        <f>VLOOKUP($C155,'Übersicht'!$B$4:$Q$131,8,FALSE)</f>
      </c>
      <c r="J155" s="496">
        <f>VLOOKUP($C155,'Übersicht'!$B$4:$Q$131,9,FALSE)</f>
      </c>
      <c r="K155" s="496">
        <f>VLOOKUP($C155,'Übersicht'!$B$4:$Q$131,10,FALSE)</f>
      </c>
      <c r="L155" s="496">
        <f>VLOOKUP($C155,'Übersicht'!$B$4:$Q$131,11,FALSE)</f>
      </c>
      <c r="M155" s="496">
        <f>VLOOKUP($C155,'Übersicht'!$B$4:$Q$131,13,FALSE)</f>
      </c>
      <c r="N155" s="499"/>
      <c r="O155" s="500"/>
      <c r="P155" s="501"/>
      <c r="Q155" s="57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</row>
    <row r="156" ht="18" customHeight="1">
      <c r="A156" s="461"/>
      <c r="B156" s="497"/>
      <c r="C156" s="498"/>
      <c r="D156" s="494">
        <f>VLOOKUP($C156,'Übersicht'!$B$4:$Q$131,2,FALSE)</f>
      </c>
      <c r="E156" s="495">
        <f>VLOOKUP($C156,'Übersicht'!$B$4:$Q$131,3,FALSE)</f>
      </c>
      <c r="F156" s="496">
        <f>VLOOKUP($C156,'Übersicht'!$B$4:$Q$131,4,FALSE)</f>
      </c>
      <c r="G156" s="496">
        <f>VLOOKUP($C156,'Übersicht'!$B$4:$Q$131,5,FALSE)</f>
      </c>
      <c r="H156" s="496">
        <f>VLOOKUP($C156,'Übersicht'!$B$4:$Q$131,7,FALSE)</f>
      </c>
      <c r="I156" s="496">
        <f>VLOOKUP($C156,'Übersicht'!$B$4:$Q$131,8,FALSE)</f>
      </c>
      <c r="J156" s="496">
        <f>VLOOKUP($C156,'Übersicht'!$B$4:$Q$131,9,FALSE)</f>
      </c>
      <c r="K156" s="496">
        <f>VLOOKUP($C156,'Übersicht'!$B$4:$Q$131,10,FALSE)</f>
      </c>
      <c r="L156" s="496">
        <f>VLOOKUP($C156,'Übersicht'!$B$4:$Q$131,11,FALSE)</f>
      </c>
      <c r="M156" s="496">
        <f>VLOOKUP($C156,'Übersicht'!$B$4:$Q$131,13,FALSE)</f>
      </c>
      <c r="N156" s="499"/>
      <c r="O156" s="500"/>
      <c r="P156" s="501"/>
      <c r="Q156" s="57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</row>
    <row r="157" ht="18" customHeight="1">
      <c r="A157" s="461"/>
      <c r="B157" s="497"/>
      <c r="C157" s="498"/>
      <c r="D157" s="494">
        <f>VLOOKUP($C157,'Übersicht'!$B$4:$Q$131,2,FALSE)</f>
      </c>
      <c r="E157" s="495">
        <f>VLOOKUP($C157,'Übersicht'!$B$4:$Q$131,3,FALSE)</f>
      </c>
      <c r="F157" s="496">
        <f>VLOOKUP($C157,'Übersicht'!$B$4:$Q$131,4,FALSE)</f>
      </c>
      <c r="G157" s="496">
        <f>VLOOKUP($C157,'Übersicht'!$B$4:$Q$131,5,FALSE)</f>
      </c>
      <c r="H157" s="496">
        <f>VLOOKUP($C157,'Übersicht'!$B$4:$Q$131,7,FALSE)</f>
      </c>
      <c r="I157" s="496">
        <f>VLOOKUP($C157,'Übersicht'!$B$4:$Q$131,8,FALSE)</f>
      </c>
      <c r="J157" s="496">
        <f>VLOOKUP($C157,'Übersicht'!$B$4:$Q$131,9,FALSE)</f>
      </c>
      <c r="K157" s="496">
        <f>VLOOKUP($C157,'Übersicht'!$B$4:$Q$131,10,FALSE)</f>
      </c>
      <c r="L157" s="496">
        <f>VLOOKUP($C157,'Übersicht'!$B$4:$Q$131,11,FALSE)</f>
      </c>
      <c r="M157" s="496">
        <f>VLOOKUP($C157,'Übersicht'!$B$4:$Q$131,13,FALSE)</f>
      </c>
      <c r="N157" s="499"/>
      <c r="O157" s="500"/>
      <c r="P157" s="501"/>
      <c r="Q157" s="57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</row>
    <row r="158" ht="18" customHeight="1">
      <c r="A158" s="461"/>
      <c r="B158" s="497"/>
      <c r="C158" s="498"/>
      <c r="D158" s="494">
        <f>VLOOKUP($C158,'Übersicht'!$B$4:$Q$131,2,FALSE)</f>
      </c>
      <c r="E158" s="495">
        <f>VLOOKUP($C158,'Übersicht'!$B$4:$Q$131,3,FALSE)</f>
      </c>
      <c r="F158" s="496">
        <f>VLOOKUP($C158,'Übersicht'!$B$4:$Q$131,4,FALSE)</f>
      </c>
      <c r="G158" s="496">
        <f>VLOOKUP($C158,'Übersicht'!$B$4:$Q$131,5,FALSE)</f>
      </c>
      <c r="H158" s="496">
        <f>VLOOKUP($C158,'Übersicht'!$B$4:$Q$131,7,FALSE)</f>
      </c>
      <c r="I158" s="496">
        <f>VLOOKUP($C158,'Übersicht'!$B$4:$Q$131,8,FALSE)</f>
      </c>
      <c r="J158" s="496">
        <f>VLOOKUP($C158,'Übersicht'!$B$4:$Q$131,9,FALSE)</f>
      </c>
      <c r="K158" s="496">
        <f>VLOOKUP($C158,'Übersicht'!$B$4:$Q$131,10,FALSE)</f>
      </c>
      <c r="L158" s="496">
        <f>VLOOKUP($C158,'Übersicht'!$B$4:$Q$131,11,FALSE)</f>
      </c>
      <c r="M158" s="496">
        <f>VLOOKUP($C158,'Übersicht'!$B$4:$Q$131,13,FALSE)</f>
      </c>
      <c r="N158" s="499"/>
      <c r="O158" s="500"/>
      <c r="P158" s="501"/>
      <c r="Q158" s="57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</row>
    <row r="159" ht="18" customHeight="1">
      <c r="A159" s="461"/>
      <c r="B159" s="497"/>
      <c r="C159" s="498"/>
      <c r="D159" s="494">
        <f>VLOOKUP($C159,'Übersicht'!$B$4:$Q$131,2,FALSE)</f>
      </c>
      <c r="E159" s="495">
        <f>VLOOKUP($C159,'Übersicht'!$B$4:$Q$131,3,FALSE)</f>
      </c>
      <c r="F159" s="496">
        <f>VLOOKUP($C159,'Übersicht'!$B$4:$Q$131,4,FALSE)</f>
      </c>
      <c r="G159" s="496">
        <f>VLOOKUP($C159,'Übersicht'!$B$4:$Q$131,5,FALSE)</f>
      </c>
      <c r="H159" s="496">
        <f>VLOOKUP($C159,'Übersicht'!$B$4:$Q$131,7,FALSE)</f>
      </c>
      <c r="I159" s="496">
        <f>VLOOKUP($C159,'Übersicht'!$B$4:$Q$131,8,FALSE)</f>
      </c>
      <c r="J159" s="496">
        <f>VLOOKUP($C159,'Übersicht'!$B$4:$Q$131,9,FALSE)</f>
      </c>
      <c r="K159" s="496">
        <f>VLOOKUP($C159,'Übersicht'!$B$4:$Q$131,10,FALSE)</f>
      </c>
      <c r="L159" s="496">
        <f>VLOOKUP($C159,'Übersicht'!$B$4:$Q$131,11,FALSE)</f>
      </c>
      <c r="M159" s="496">
        <f>VLOOKUP($C159,'Übersicht'!$B$4:$Q$131,13,FALSE)</f>
      </c>
      <c r="N159" s="499"/>
      <c r="O159" s="500"/>
      <c r="P159" s="501"/>
      <c r="Q159" s="57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</row>
    <row r="160" ht="18" customHeight="1">
      <c r="A160" s="461"/>
      <c r="B160" s="497"/>
      <c r="C160" s="498"/>
      <c r="D160" s="494">
        <f>VLOOKUP($C160,'Übersicht'!$B$4:$Q$131,2,FALSE)</f>
      </c>
      <c r="E160" s="495">
        <f>VLOOKUP($C160,'Übersicht'!$B$4:$Q$131,3,FALSE)</f>
      </c>
      <c r="F160" s="496">
        <f>VLOOKUP($C160,'Übersicht'!$B$4:$Q$131,4,FALSE)</f>
      </c>
      <c r="G160" s="496">
        <f>VLOOKUP($C160,'Übersicht'!$B$4:$Q$131,5,FALSE)</f>
      </c>
      <c r="H160" s="496">
        <f>VLOOKUP($C160,'Übersicht'!$B$4:$Q$131,7,FALSE)</f>
      </c>
      <c r="I160" s="496">
        <f>VLOOKUP($C160,'Übersicht'!$B$4:$Q$131,8,FALSE)</f>
      </c>
      <c r="J160" s="496">
        <f>VLOOKUP($C160,'Übersicht'!$B$4:$Q$131,9,FALSE)</f>
      </c>
      <c r="K160" s="496">
        <f>VLOOKUP($C160,'Übersicht'!$B$4:$Q$131,10,FALSE)</f>
      </c>
      <c r="L160" s="496">
        <f>VLOOKUP($C160,'Übersicht'!$B$4:$Q$131,11,FALSE)</f>
      </c>
      <c r="M160" s="496">
        <f>VLOOKUP($C160,'Übersicht'!$B$4:$Q$131,13,FALSE)</f>
      </c>
      <c r="N160" s="499"/>
      <c r="O160" s="500"/>
      <c r="P160" s="501"/>
      <c r="Q160" s="57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</row>
    <row r="161" ht="18" customHeight="1">
      <c r="A161" s="461"/>
      <c r="B161" s="497"/>
      <c r="C161" s="498"/>
      <c r="D161" s="494">
        <f>VLOOKUP($C161,'Übersicht'!$B$4:$Q$131,2,FALSE)</f>
      </c>
      <c r="E161" s="495">
        <f>VLOOKUP($C161,'Übersicht'!$B$4:$Q$131,3,FALSE)</f>
      </c>
      <c r="F161" s="496">
        <f>VLOOKUP($C161,'Übersicht'!$B$4:$Q$131,4,FALSE)</f>
      </c>
      <c r="G161" s="496">
        <f>VLOOKUP($C161,'Übersicht'!$B$4:$Q$131,5,FALSE)</f>
      </c>
      <c r="H161" s="496">
        <f>VLOOKUP($C161,'Übersicht'!$B$4:$Q$131,7,FALSE)</f>
      </c>
      <c r="I161" s="496">
        <f>VLOOKUP($C161,'Übersicht'!$B$4:$Q$131,8,FALSE)</f>
      </c>
      <c r="J161" s="496">
        <f>VLOOKUP($C161,'Übersicht'!$B$4:$Q$131,9,FALSE)</f>
      </c>
      <c r="K161" s="496">
        <f>VLOOKUP($C161,'Übersicht'!$B$4:$Q$131,10,FALSE)</f>
      </c>
      <c r="L161" s="496">
        <f>VLOOKUP($C161,'Übersicht'!$B$4:$Q$131,11,FALSE)</f>
      </c>
      <c r="M161" s="496">
        <f>VLOOKUP($C161,'Übersicht'!$B$4:$Q$131,13,FALSE)</f>
      </c>
      <c r="N161" s="499"/>
      <c r="O161" s="500"/>
      <c r="P161" s="501"/>
      <c r="Q161" s="57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</row>
    <row r="162" ht="18" customHeight="1">
      <c r="A162" s="461"/>
      <c r="B162" s="497"/>
      <c r="C162" s="498"/>
      <c r="D162" s="494">
        <f>VLOOKUP($C162,'Übersicht'!$B$4:$Q$131,2,FALSE)</f>
      </c>
      <c r="E162" s="495">
        <f>VLOOKUP($C162,'Übersicht'!$B$4:$Q$131,3,FALSE)</f>
      </c>
      <c r="F162" s="496">
        <f>VLOOKUP($C162,'Übersicht'!$B$4:$Q$131,4,FALSE)</f>
      </c>
      <c r="G162" s="496">
        <f>VLOOKUP($C162,'Übersicht'!$B$4:$Q$131,5,FALSE)</f>
      </c>
      <c r="H162" s="496">
        <f>VLOOKUP($C162,'Übersicht'!$B$4:$Q$131,7,FALSE)</f>
      </c>
      <c r="I162" s="496">
        <f>VLOOKUP($C162,'Übersicht'!$B$4:$Q$131,8,FALSE)</f>
      </c>
      <c r="J162" s="496">
        <f>VLOOKUP($C162,'Übersicht'!$B$4:$Q$131,9,FALSE)</f>
      </c>
      <c r="K162" s="496">
        <f>VLOOKUP($C162,'Übersicht'!$B$4:$Q$131,10,FALSE)</f>
      </c>
      <c r="L162" s="496">
        <f>VLOOKUP($C162,'Übersicht'!$B$4:$Q$131,11,FALSE)</f>
      </c>
      <c r="M162" s="496">
        <f>VLOOKUP($C162,'Übersicht'!$B$4:$Q$131,13,FALSE)</f>
      </c>
      <c r="N162" s="499"/>
      <c r="O162" s="500"/>
      <c r="P162" s="501"/>
      <c r="Q162" s="57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</row>
    <row r="163" ht="18" customHeight="1">
      <c r="A163" s="461"/>
      <c r="B163" s="497"/>
      <c r="C163" s="498"/>
      <c r="D163" s="494">
        <f>VLOOKUP($C163,'Übersicht'!$B$4:$Q$131,2,FALSE)</f>
      </c>
      <c r="E163" s="495">
        <f>VLOOKUP($C163,'Übersicht'!$B$4:$Q$131,3,FALSE)</f>
      </c>
      <c r="F163" s="496">
        <f>VLOOKUP($C163,'Übersicht'!$B$4:$Q$131,4,FALSE)</f>
      </c>
      <c r="G163" s="496">
        <f>VLOOKUP($C163,'Übersicht'!$B$4:$Q$131,5,FALSE)</f>
      </c>
      <c r="H163" s="496">
        <f>VLOOKUP($C163,'Übersicht'!$B$4:$Q$131,7,FALSE)</f>
      </c>
      <c r="I163" s="496">
        <f>VLOOKUP($C163,'Übersicht'!$B$4:$Q$131,8,FALSE)</f>
      </c>
      <c r="J163" s="496">
        <f>VLOOKUP($C163,'Übersicht'!$B$4:$Q$131,9,FALSE)</f>
      </c>
      <c r="K163" s="496">
        <f>VLOOKUP($C163,'Übersicht'!$B$4:$Q$131,10,FALSE)</f>
      </c>
      <c r="L163" s="496">
        <f>VLOOKUP($C163,'Übersicht'!$B$4:$Q$131,11,FALSE)</f>
      </c>
      <c r="M163" s="496">
        <f>VLOOKUP($C163,'Übersicht'!$B$4:$Q$131,13,FALSE)</f>
      </c>
      <c r="N163" s="499"/>
      <c r="O163" s="500"/>
      <c r="P163" s="501"/>
      <c r="Q163" s="57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</row>
    <row r="164" ht="18" customHeight="1">
      <c r="A164" s="461"/>
      <c r="B164" s="497"/>
      <c r="C164" s="498"/>
      <c r="D164" s="494">
        <f>VLOOKUP($C164,'Übersicht'!$B$4:$Q$131,2,FALSE)</f>
      </c>
      <c r="E164" s="495">
        <f>VLOOKUP($C164,'Übersicht'!$B$4:$Q$131,3,FALSE)</f>
      </c>
      <c r="F164" s="496">
        <f>VLOOKUP($C164,'Übersicht'!$B$4:$Q$131,4,FALSE)</f>
      </c>
      <c r="G164" s="496">
        <f>VLOOKUP($C164,'Übersicht'!$B$4:$Q$131,5,FALSE)</f>
      </c>
      <c r="H164" s="496">
        <f>VLOOKUP($C164,'Übersicht'!$B$4:$Q$131,7,FALSE)</f>
      </c>
      <c r="I164" s="496">
        <f>VLOOKUP($C164,'Übersicht'!$B$4:$Q$131,8,FALSE)</f>
      </c>
      <c r="J164" s="496">
        <f>VLOOKUP($C164,'Übersicht'!$B$4:$Q$131,9,FALSE)</f>
      </c>
      <c r="K164" s="496">
        <f>VLOOKUP($C164,'Übersicht'!$B$4:$Q$131,10,FALSE)</f>
      </c>
      <c r="L164" s="496">
        <f>VLOOKUP($C164,'Übersicht'!$B$4:$Q$131,11,FALSE)</f>
      </c>
      <c r="M164" s="496">
        <f>VLOOKUP($C164,'Übersicht'!$B$4:$Q$131,13,FALSE)</f>
      </c>
      <c r="N164" s="499"/>
      <c r="O164" s="500"/>
      <c r="P164" s="501"/>
      <c r="Q164" s="57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</row>
    <row r="165" ht="18" customHeight="1">
      <c r="A165" s="461"/>
      <c r="B165" s="497"/>
      <c r="C165" s="498"/>
      <c r="D165" s="494">
        <f>VLOOKUP($C165,'Übersicht'!$B$4:$Q$131,2,FALSE)</f>
      </c>
      <c r="E165" s="495">
        <f>VLOOKUP($C165,'Übersicht'!$B$4:$Q$131,3,FALSE)</f>
      </c>
      <c r="F165" s="496">
        <f>VLOOKUP($C165,'Übersicht'!$B$4:$Q$131,4,FALSE)</f>
      </c>
      <c r="G165" s="496">
        <f>VLOOKUP($C165,'Übersicht'!$B$4:$Q$131,5,FALSE)</f>
      </c>
      <c r="H165" s="496">
        <f>VLOOKUP($C165,'Übersicht'!$B$4:$Q$131,7,FALSE)</f>
      </c>
      <c r="I165" s="496">
        <f>VLOOKUP($C165,'Übersicht'!$B$4:$Q$131,8,FALSE)</f>
      </c>
      <c r="J165" s="496">
        <f>VLOOKUP($C165,'Übersicht'!$B$4:$Q$131,9,FALSE)</f>
      </c>
      <c r="K165" s="496">
        <f>VLOOKUP($C165,'Übersicht'!$B$4:$Q$131,10,FALSE)</f>
      </c>
      <c r="L165" s="496">
        <f>VLOOKUP($C165,'Übersicht'!$B$4:$Q$131,11,FALSE)</f>
      </c>
      <c r="M165" s="496">
        <f>VLOOKUP($C165,'Übersicht'!$B$4:$Q$131,13,FALSE)</f>
      </c>
      <c r="N165" s="499"/>
      <c r="O165" s="500"/>
      <c r="P165" s="501"/>
      <c r="Q165" s="57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</row>
    <row r="166" ht="18" customHeight="1">
      <c r="A166" s="461"/>
      <c r="B166" s="497"/>
      <c r="C166" s="498"/>
      <c r="D166" s="494">
        <f>VLOOKUP($C166,'Übersicht'!$B$4:$Q$131,2,FALSE)</f>
      </c>
      <c r="E166" s="495">
        <f>VLOOKUP($C166,'Übersicht'!$B$4:$Q$131,3,FALSE)</f>
      </c>
      <c r="F166" s="496">
        <f>VLOOKUP($C166,'Übersicht'!$B$4:$Q$131,4,FALSE)</f>
      </c>
      <c r="G166" s="496">
        <f>VLOOKUP($C166,'Übersicht'!$B$4:$Q$131,5,FALSE)</f>
      </c>
      <c r="H166" s="496">
        <f>VLOOKUP($C166,'Übersicht'!$B$4:$Q$131,7,FALSE)</f>
      </c>
      <c r="I166" s="496">
        <f>VLOOKUP($C166,'Übersicht'!$B$4:$Q$131,8,FALSE)</f>
      </c>
      <c r="J166" s="496">
        <f>VLOOKUP($C166,'Übersicht'!$B$4:$Q$131,9,FALSE)</f>
      </c>
      <c r="K166" s="496">
        <f>VLOOKUP($C166,'Übersicht'!$B$4:$Q$131,10,FALSE)</f>
      </c>
      <c r="L166" s="496">
        <f>VLOOKUP($C166,'Übersicht'!$B$4:$Q$131,11,FALSE)</f>
      </c>
      <c r="M166" s="496">
        <f>VLOOKUP($C166,'Übersicht'!$B$4:$Q$131,13,FALSE)</f>
      </c>
      <c r="N166" s="499"/>
      <c r="O166" s="500"/>
      <c r="P166" s="501"/>
      <c r="Q166" s="57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</row>
    <row r="167" ht="18" customHeight="1">
      <c r="A167" s="461"/>
      <c r="B167" s="497"/>
      <c r="C167" s="498"/>
      <c r="D167" s="494">
        <f>VLOOKUP($C167,'Übersicht'!$B$4:$Q$131,2,FALSE)</f>
      </c>
      <c r="E167" s="495">
        <f>VLOOKUP($C167,'Übersicht'!$B$4:$Q$131,3,FALSE)</f>
      </c>
      <c r="F167" s="496">
        <f>VLOOKUP($C167,'Übersicht'!$B$4:$Q$131,4,FALSE)</f>
      </c>
      <c r="G167" s="496">
        <f>VLOOKUP($C167,'Übersicht'!$B$4:$Q$131,5,FALSE)</f>
      </c>
      <c r="H167" s="496">
        <f>VLOOKUP($C167,'Übersicht'!$B$4:$Q$131,7,FALSE)</f>
      </c>
      <c r="I167" s="496">
        <f>VLOOKUP($C167,'Übersicht'!$B$4:$Q$131,8,FALSE)</f>
      </c>
      <c r="J167" s="496">
        <f>VLOOKUP($C167,'Übersicht'!$B$4:$Q$131,9,FALSE)</f>
      </c>
      <c r="K167" s="496">
        <f>VLOOKUP($C167,'Übersicht'!$B$4:$Q$131,10,FALSE)</f>
      </c>
      <c r="L167" s="496">
        <f>VLOOKUP($C167,'Übersicht'!$B$4:$Q$131,11,FALSE)</f>
      </c>
      <c r="M167" s="496">
        <f>VLOOKUP($C167,'Übersicht'!$B$4:$Q$131,13,FALSE)</f>
      </c>
      <c r="N167" s="499"/>
      <c r="O167" s="500"/>
      <c r="P167" s="501"/>
      <c r="Q167" s="57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</row>
  </sheetData>
  <mergeCells count="159">
    <mergeCell ref="N124:P124"/>
    <mergeCell ref="N125:P125"/>
    <mergeCell ref="N109:P109"/>
    <mergeCell ref="N104:P104"/>
    <mergeCell ref="N112:P112"/>
    <mergeCell ref="N118:P118"/>
    <mergeCell ref="N119:P119"/>
    <mergeCell ref="N121:P121"/>
    <mergeCell ref="N122:P122"/>
    <mergeCell ref="N123:P123"/>
    <mergeCell ref="N113:P113"/>
    <mergeCell ref="N114:P114"/>
    <mergeCell ref="N115:P115"/>
    <mergeCell ref="N116:P116"/>
    <mergeCell ref="N117:P117"/>
    <mergeCell ref="N110:P110"/>
    <mergeCell ref="N111:P111"/>
    <mergeCell ref="B98:G98"/>
    <mergeCell ref="N91:P91"/>
    <mergeCell ref="N92:P92"/>
    <mergeCell ref="N93:P93"/>
    <mergeCell ref="N94:P94"/>
    <mergeCell ref="N95:P95"/>
    <mergeCell ref="N96:P96"/>
    <mergeCell ref="N97:P97"/>
    <mergeCell ref="N90:P90"/>
    <mergeCell ref="B3:G3"/>
    <mergeCell ref="N4:R4"/>
    <mergeCell ref="N5:R5"/>
    <mergeCell ref="N6:R6"/>
    <mergeCell ref="N7:R7"/>
    <mergeCell ref="N85:P85"/>
    <mergeCell ref="N86:P86"/>
    <mergeCell ref="N87:P87"/>
    <mergeCell ref="N88:P88"/>
    <mergeCell ref="N52:P52"/>
    <mergeCell ref="N8:R8"/>
    <mergeCell ref="N9:R9"/>
    <mergeCell ref="N10:R10"/>
    <mergeCell ref="N18:R18"/>
    <mergeCell ref="N11:R11"/>
    <mergeCell ref="N22:P22"/>
    <mergeCell ref="N23:P23"/>
    <mergeCell ref="N30:P30"/>
    <mergeCell ref="N31:P31"/>
    <mergeCell ref="N37:P37"/>
    <mergeCell ref="N33:P33"/>
    <mergeCell ref="N34:P34"/>
    <mergeCell ref="N35:P35"/>
    <mergeCell ref="N36:P36"/>
    <mergeCell ref="B21:G21"/>
    <mergeCell ref="N12:R12"/>
    <mergeCell ref="N13:R13"/>
    <mergeCell ref="N14:R14"/>
    <mergeCell ref="N15:R15"/>
    <mergeCell ref="N16:R16"/>
    <mergeCell ref="N17:R17"/>
    <mergeCell ref="N32:P32"/>
    <mergeCell ref="N24:P24"/>
    <mergeCell ref="N25:P25"/>
    <mergeCell ref="N26:P26"/>
    <mergeCell ref="N27:P27"/>
    <mergeCell ref="N28:P28"/>
    <mergeCell ref="N29:P29"/>
    <mergeCell ref="N57:P57"/>
    <mergeCell ref="B39:G39"/>
    <mergeCell ref="N40:P40"/>
    <mergeCell ref="N41:P41"/>
    <mergeCell ref="N42:P42"/>
    <mergeCell ref="N43:P43"/>
    <mergeCell ref="N49:P49"/>
    <mergeCell ref="N44:P44"/>
    <mergeCell ref="N45:P45"/>
    <mergeCell ref="N46:P46"/>
    <mergeCell ref="N47:P47"/>
    <mergeCell ref="N48:P48"/>
    <mergeCell ref="B75:G75"/>
    <mergeCell ref="N76:P76"/>
    <mergeCell ref="N50:P50"/>
    <mergeCell ref="N51:P51"/>
    <mergeCell ref="N77:P77"/>
    <mergeCell ref="N78:P78"/>
    <mergeCell ref="B60:G60"/>
    <mergeCell ref="N64:P64"/>
    <mergeCell ref="N70:P70"/>
    <mergeCell ref="N71:P71"/>
    <mergeCell ref="N72:P72"/>
    <mergeCell ref="N65:P65"/>
    <mergeCell ref="N66:P66"/>
    <mergeCell ref="N67:P67"/>
    <mergeCell ref="N68:P68"/>
    <mergeCell ref="N69:P69"/>
    <mergeCell ref="N62:P62"/>
    <mergeCell ref="N63:P63"/>
    <mergeCell ref="N58:P58"/>
    <mergeCell ref="N61:P61"/>
    <mergeCell ref="N53:P53"/>
    <mergeCell ref="N54:P54"/>
    <mergeCell ref="N55:P55"/>
    <mergeCell ref="N56:P56"/>
    <mergeCell ref="N84:P84"/>
    <mergeCell ref="N79:P79"/>
    <mergeCell ref="N80:P80"/>
    <mergeCell ref="N81:P81"/>
    <mergeCell ref="N82:P82"/>
    <mergeCell ref="N83:P83"/>
    <mergeCell ref="N99:P99"/>
    <mergeCell ref="N107:P107"/>
    <mergeCell ref="N108:P108"/>
    <mergeCell ref="N100:P100"/>
    <mergeCell ref="N103:P103"/>
    <mergeCell ref="N105:P105"/>
    <mergeCell ref="N106:P106"/>
    <mergeCell ref="N101:P101"/>
    <mergeCell ref="N102:P102"/>
    <mergeCell ref="N89:P89"/>
    <mergeCell ref="N126:P126"/>
    <mergeCell ref="N127:P127"/>
    <mergeCell ref="N128:P128"/>
    <mergeCell ref="N129:P129"/>
    <mergeCell ref="N130:P130"/>
    <mergeCell ref="N131:P131"/>
    <mergeCell ref="N132:P132"/>
    <mergeCell ref="N133:P133"/>
    <mergeCell ref="N134:P134"/>
    <mergeCell ref="N152:P152"/>
    <mergeCell ref="N135:P135"/>
    <mergeCell ref="N136:P136"/>
    <mergeCell ref="N137:P137"/>
    <mergeCell ref="N138:P138"/>
    <mergeCell ref="N139:P139"/>
    <mergeCell ref="N140:P140"/>
    <mergeCell ref="N141:P141"/>
    <mergeCell ref="N142:P142"/>
    <mergeCell ref="N143:P143"/>
    <mergeCell ref="N162:P162"/>
    <mergeCell ref="N163:P163"/>
    <mergeCell ref="N164:P164"/>
    <mergeCell ref="N165:P165"/>
    <mergeCell ref="N166:P166"/>
    <mergeCell ref="N167:P167"/>
    <mergeCell ref="N120:P120"/>
    <mergeCell ref="N153:P153"/>
    <mergeCell ref="N154:P154"/>
    <mergeCell ref="N155:P155"/>
    <mergeCell ref="N156:P156"/>
    <mergeCell ref="N157:P157"/>
    <mergeCell ref="N158:P158"/>
    <mergeCell ref="N159:P159"/>
    <mergeCell ref="N160:P160"/>
    <mergeCell ref="N161:P161"/>
    <mergeCell ref="N144:P144"/>
    <mergeCell ref="N145:P145"/>
    <mergeCell ref="N146:P146"/>
    <mergeCell ref="N147:P147"/>
    <mergeCell ref="N148:P148"/>
    <mergeCell ref="N149:P149"/>
    <mergeCell ref="N150:P150"/>
    <mergeCell ref="N151:P151"/>
  </mergeCells>
  <conditionalFormatting sqref="L4 L22 L40 L61 L76 L99">
    <cfRule type="cellIs" dxfId="107" priority="1" operator="equal" stopIfTrue="1">
      <formula>"P/U"</formula>
    </cfRule>
    <cfRule type="cellIs" dxfId="108" priority="2" operator="equal" stopIfTrue="1">
      <formula>"P/U"</formula>
    </cfRule>
    <cfRule type="cellIs" dxfId="109" priority="3" operator="equal" stopIfTrue="1">
      <formula>"P"</formula>
    </cfRule>
  </conditionalFormatting>
  <pageMargins left="0.23622" right="0.23622" top="0.314961" bottom="0.314961" header="0.314961" footer="0.314961"/>
  <pageSetup firstPageNumber="1" fitToHeight="1" fitToWidth="1" scale="85" useFirstPageNumber="0" orientation="landscape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N213"/>
  <sheetViews>
    <sheetView workbookViewId="0" showGridLines="0" defaultGridColor="1"/>
  </sheetViews>
  <sheetFormatPr defaultColWidth="10.8333" defaultRowHeight="15" customHeight="1" outlineLevelRow="0" outlineLevelCol="0"/>
  <cols>
    <col min="1" max="1" width="25.5" style="519" customWidth="1"/>
    <col min="2" max="2" width="9.17188" style="519" customWidth="1"/>
    <col min="3" max="3" width="8.85156" style="519" customWidth="1"/>
    <col min="4" max="4" width="9" style="519" customWidth="1"/>
    <col min="5" max="5" width="9.5" style="519" customWidth="1"/>
    <col min="6" max="6" width="9.67188" style="519" customWidth="1"/>
    <col min="7" max="7" width="11.1719" style="519" customWidth="1"/>
    <col min="8" max="8" width="10" style="519" customWidth="1"/>
    <col min="9" max="9" width="9.67188" style="519" customWidth="1"/>
    <col min="10" max="10" width="10" style="519" customWidth="1"/>
    <col min="11" max="11" width="9.5" style="519" customWidth="1"/>
    <col min="12" max="12" width="9.85156" style="519" customWidth="1"/>
    <col min="13" max="14" width="10.8516" style="519" customWidth="1"/>
    <col min="15" max="16384" width="10.8516" style="519" customWidth="1"/>
  </cols>
  <sheetData>
    <row r="1" ht="18.75" customHeight="1">
      <c r="A1" t="s" s="520">
        <v>2093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ht="18.75" customHeight="1">
      <c r="A2" t="s" s="521">
        <v>2094</v>
      </c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</row>
    <row r="3" ht="13.55" customHeight="1">
      <c r="A3" s="523"/>
      <c r="B3" t="s" s="524">
        <v>2095</v>
      </c>
      <c r="C3" t="s" s="524">
        <v>1134</v>
      </c>
      <c r="D3" t="s" s="524">
        <v>1136</v>
      </c>
      <c r="E3" t="s" s="524">
        <v>2096</v>
      </c>
      <c r="F3" t="s" s="524">
        <v>1035</v>
      </c>
      <c r="G3" t="s" s="524">
        <v>1096</v>
      </c>
      <c r="H3" t="s" s="524">
        <v>1044</v>
      </c>
      <c r="I3" t="s" s="524">
        <v>2097</v>
      </c>
      <c r="J3" t="s" s="524">
        <v>2098</v>
      </c>
      <c r="K3" t="s" s="524">
        <v>1052</v>
      </c>
      <c r="L3" t="s" s="524">
        <v>2099</v>
      </c>
      <c r="M3" t="s" s="524">
        <v>1063</v>
      </c>
      <c r="N3" t="s" s="525">
        <v>2100</v>
      </c>
    </row>
    <row r="4" ht="13.55" customHeight="1">
      <c r="A4" t="s" s="526">
        <v>2101</v>
      </c>
      <c r="B4" s="527">
        <v>29</v>
      </c>
      <c r="C4" s="528">
        <v>29</v>
      </c>
      <c r="D4" s="528">
        <v>26</v>
      </c>
      <c r="E4" s="528">
        <v>26</v>
      </c>
      <c r="F4" s="528">
        <v>26</v>
      </c>
      <c r="G4" s="528">
        <v>26</v>
      </c>
      <c r="H4" s="528">
        <v>24</v>
      </c>
      <c r="I4" s="528">
        <v>23</v>
      </c>
      <c r="J4" s="528">
        <v>22</v>
      </c>
      <c r="K4" s="528">
        <v>22</v>
      </c>
      <c r="L4" s="528">
        <v>22</v>
      </c>
      <c r="M4" s="365"/>
      <c r="N4" s="529">
        <f>SUM(B4:M4)/12</f>
        <v>22.9166666666667</v>
      </c>
    </row>
    <row r="5" ht="13.55" customHeight="1">
      <c r="A5" t="s" s="526">
        <v>20</v>
      </c>
      <c r="B5" s="530">
        <v>81</v>
      </c>
      <c r="C5" s="103">
        <v>80</v>
      </c>
      <c r="D5" s="103">
        <v>80</v>
      </c>
      <c r="E5" s="103">
        <v>80</v>
      </c>
      <c r="F5" s="103">
        <v>80</v>
      </c>
      <c r="G5" s="103">
        <v>80</v>
      </c>
      <c r="H5" s="103">
        <v>80</v>
      </c>
      <c r="I5" s="103">
        <v>81</v>
      </c>
      <c r="J5" s="103">
        <v>80</v>
      </c>
      <c r="K5" s="103">
        <v>79</v>
      </c>
      <c r="L5" s="103">
        <v>80</v>
      </c>
      <c r="M5" s="12"/>
      <c r="N5" s="531">
        <f>SUM(B5:M5)/12</f>
        <v>73.4166666666667</v>
      </c>
    </row>
    <row r="6" ht="13.55" customHeight="1">
      <c r="A6" t="s" s="532">
        <v>2102</v>
      </c>
      <c r="B6" s="533">
        <f>SUM(B4:B5)</f>
        <v>110</v>
      </c>
      <c r="C6" s="534">
        <f>SUM(C4:C5)</f>
        <v>109</v>
      </c>
      <c r="D6" s="534">
        <f>SUM(D4:D5)</f>
        <v>106</v>
      </c>
      <c r="E6" s="534">
        <f>SUM(E4:E5)</f>
        <v>106</v>
      </c>
      <c r="F6" s="534">
        <f>SUM(F4:F5)</f>
        <v>106</v>
      </c>
      <c r="G6" s="534">
        <f>SUM(G4:G5)</f>
        <v>106</v>
      </c>
      <c r="H6" s="534">
        <f>SUM(H4:H5)</f>
        <v>104</v>
      </c>
      <c r="I6" s="534">
        <f>SUM(I4:I5)</f>
        <v>104</v>
      </c>
      <c r="J6" s="534">
        <f>SUM(J4:J5)</f>
        <v>102</v>
      </c>
      <c r="K6" s="534">
        <f>SUM(K4:K5)</f>
        <v>101</v>
      </c>
      <c r="L6" s="534">
        <f>SUM(L4:L5)</f>
        <v>102</v>
      </c>
      <c r="M6" s="534">
        <f>SUM(M4:M5)</f>
        <v>0</v>
      </c>
      <c r="N6" s="531">
        <f>SUM(B6:M6)/12</f>
        <v>96.3333333333333</v>
      </c>
    </row>
    <row r="7" ht="13.55" customHeight="1">
      <c r="A7" s="34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ht="13.55" customHeight="1">
      <c r="A8" t="s" s="532">
        <v>2103</v>
      </c>
      <c r="B8" s="533">
        <v>1</v>
      </c>
      <c r="C8" s="467"/>
      <c r="D8" s="467"/>
      <c r="E8" s="467"/>
      <c r="F8" s="467"/>
      <c r="G8" s="534">
        <v>1</v>
      </c>
      <c r="H8" s="467"/>
      <c r="I8" s="534">
        <v>1</v>
      </c>
      <c r="J8" s="467"/>
      <c r="K8" s="534">
        <v>1</v>
      </c>
      <c r="L8" s="534">
        <v>1</v>
      </c>
      <c r="M8" s="467"/>
      <c r="N8" s="531">
        <f>SUM(B8:M8)</f>
        <v>5</v>
      </c>
    </row>
    <row r="9" ht="13.55" customHeight="1">
      <c r="A9" t="s" s="532">
        <v>29</v>
      </c>
      <c r="B9" s="535"/>
      <c r="C9" s="534">
        <v>3</v>
      </c>
      <c r="D9" s="534">
        <v>1</v>
      </c>
      <c r="E9" s="467"/>
      <c r="F9" s="534">
        <v>1</v>
      </c>
      <c r="G9" s="534">
        <v>1</v>
      </c>
      <c r="H9" s="534">
        <v>2</v>
      </c>
      <c r="I9" s="467"/>
      <c r="J9" s="534">
        <v>2</v>
      </c>
      <c r="K9" s="534">
        <v>2</v>
      </c>
      <c r="L9" s="467"/>
      <c r="M9" s="534">
        <v>3</v>
      </c>
      <c r="N9" s="531">
        <f>SUM(B9:M9)</f>
        <v>15</v>
      </c>
    </row>
    <row r="10" ht="13.55" customHeight="1">
      <c r="A10" t="s" s="532">
        <v>2104</v>
      </c>
      <c r="B10" s="536">
        <v>2</v>
      </c>
      <c r="C10" s="537">
        <v>1</v>
      </c>
      <c r="D10" s="537">
        <v>0</v>
      </c>
      <c r="E10" s="538"/>
      <c r="F10" s="538"/>
      <c r="G10" s="538"/>
      <c r="H10" s="538"/>
      <c r="I10" s="538"/>
      <c r="J10" s="538"/>
      <c r="K10" s="538"/>
      <c r="L10" s="538"/>
      <c r="M10" s="538"/>
      <c r="N10" s="539">
        <f>SUM(B10:M10)</f>
        <v>3</v>
      </c>
    </row>
    <row r="11" ht="13.55" customHeight="1">
      <c r="A11" t="s" s="540">
        <v>2105</v>
      </c>
      <c r="B11" s="541">
        <v>2</v>
      </c>
      <c r="C11" s="541">
        <v>3</v>
      </c>
      <c r="D11" s="541">
        <v>5</v>
      </c>
      <c r="E11" s="541">
        <v>5</v>
      </c>
      <c r="F11" s="541">
        <v>5</v>
      </c>
      <c r="G11" s="541">
        <v>4</v>
      </c>
      <c r="H11" s="541">
        <v>4</v>
      </c>
      <c r="I11" s="541">
        <v>3</v>
      </c>
      <c r="J11" s="541">
        <v>3</v>
      </c>
      <c r="K11" s="541">
        <v>3</v>
      </c>
      <c r="L11" s="541">
        <v>1</v>
      </c>
      <c r="M11" s="542"/>
      <c r="N11" s="543">
        <f>SUM(B11:M11)</f>
        <v>38</v>
      </c>
    </row>
    <row r="12" ht="13.55" customHeight="1">
      <c r="A12" t="s" s="532">
        <v>2106</v>
      </c>
      <c r="B12" s="544"/>
      <c r="C12" s="545">
        <v>2</v>
      </c>
      <c r="D12" s="545">
        <v>3</v>
      </c>
      <c r="E12" s="545">
        <v>3</v>
      </c>
      <c r="F12" s="545">
        <v>2</v>
      </c>
      <c r="G12" s="545">
        <v>3</v>
      </c>
      <c r="H12" s="545">
        <v>1</v>
      </c>
      <c r="I12" s="545">
        <v>2</v>
      </c>
      <c r="J12" s="545">
        <v>5</v>
      </c>
      <c r="K12" s="546"/>
      <c r="L12" s="545">
        <v>3</v>
      </c>
      <c r="M12" s="546"/>
      <c r="N12" s="529">
        <f>SUM(B12:M12)</f>
        <v>24</v>
      </c>
    </row>
    <row r="13" ht="18.75" customHeight="1">
      <c r="A13" t="s" s="547">
        <v>2107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ht="18.75" customHeight="1">
      <c r="A14" t="s" s="521">
        <v>2094</v>
      </c>
      <c r="B14" s="522"/>
      <c r="C14" s="522"/>
      <c r="D14" s="522"/>
      <c r="E14" s="522"/>
      <c r="F14" s="522"/>
      <c r="G14" s="522"/>
      <c r="H14" s="522"/>
      <c r="I14" s="522"/>
      <c r="J14" s="522"/>
      <c r="K14" s="522"/>
      <c r="L14" s="522"/>
      <c r="M14" s="522"/>
      <c r="N14" s="522"/>
    </row>
    <row r="15" ht="13.55" customHeight="1">
      <c r="A15" s="523"/>
      <c r="B15" t="s" s="524">
        <v>2095</v>
      </c>
      <c r="C15" t="s" s="524">
        <v>1134</v>
      </c>
      <c r="D15" t="s" s="524">
        <v>1136</v>
      </c>
      <c r="E15" t="s" s="524">
        <v>2096</v>
      </c>
      <c r="F15" t="s" s="524">
        <v>1035</v>
      </c>
      <c r="G15" t="s" s="524">
        <v>1096</v>
      </c>
      <c r="H15" t="s" s="524">
        <v>1044</v>
      </c>
      <c r="I15" t="s" s="524">
        <v>2097</v>
      </c>
      <c r="J15" t="s" s="524">
        <v>2098</v>
      </c>
      <c r="K15" t="s" s="524">
        <v>1052</v>
      </c>
      <c r="L15" t="s" s="524">
        <v>2099</v>
      </c>
      <c r="M15" t="s" s="524">
        <v>1063</v>
      </c>
      <c r="N15" t="s" s="525">
        <v>2100</v>
      </c>
    </row>
    <row r="16" ht="13.55" customHeight="1">
      <c r="A16" t="s" s="526">
        <v>2101</v>
      </c>
      <c r="B16" s="527">
        <v>35</v>
      </c>
      <c r="C16" s="528">
        <v>34</v>
      </c>
      <c r="D16" s="528">
        <v>33</v>
      </c>
      <c r="E16" s="528">
        <v>33</v>
      </c>
      <c r="F16" s="528">
        <v>33</v>
      </c>
      <c r="G16" s="528">
        <v>32</v>
      </c>
      <c r="H16" s="528">
        <v>31</v>
      </c>
      <c r="I16" s="528">
        <v>32</v>
      </c>
      <c r="J16" s="528">
        <v>32</v>
      </c>
      <c r="K16" s="528">
        <v>29</v>
      </c>
      <c r="L16" s="528">
        <v>30</v>
      </c>
      <c r="M16" s="528">
        <v>29</v>
      </c>
      <c r="N16" s="529">
        <f>SUM(B16:M16)/12</f>
        <v>31.9166666666667</v>
      </c>
    </row>
    <row r="17" ht="13.55" customHeight="1">
      <c r="A17" t="s" s="526">
        <v>20</v>
      </c>
      <c r="B17" s="530">
        <v>82</v>
      </c>
      <c r="C17" s="103">
        <v>82</v>
      </c>
      <c r="D17" s="103">
        <v>83</v>
      </c>
      <c r="E17" s="103">
        <v>83</v>
      </c>
      <c r="F17" s="103">
        <v>81</v>
      </c>
      <c r="G17" s="103">
        <v>81</v>
      </c>
      <c r="H17" s="103">
        <v>81</v>
      </c>
      <c r="I17" s="103">
        <v>80</v>
      </c>
      <c r="J17" s="103">
        <v>80</v>
      </c>
      <c r="K17" s="103">
        <v>79</v>
      </c>
      <c r="L17" s="103">
        <v>80</v>
      </c>
      <c r="M17" s="103">
        <v>81</v>
      </c>
      <c r="N17" s="531">
        <f>SUM(B17:M17)/12</f>
        <v>81.0833333333333</v>
      </c>
    </row>
    <row r="18" ht="13.55" customHeight="1">
      <c r="A18" t="s" s="532">
        <v>2102</v>
      </c>
      <c r="B18" s="533">
        <f>SUM(B16:B17)</f>
        <v>117</v>
      </c>
      <c r="C18" s="534">
        <f>SUM(C16:C17)</f>
        <v>116</v>
      </c>
      <c r="D18" s="534">
        <f>SUM(D16:D17)</f>
        <v>116</v>
      </c>
      <c r="E18" s="534">
        <f>SUM(E16:E17)</f>
        <v>116</v>
      </c>
      <c r="F18" s="534">
        <f>SUM(F16:F17)</f>
        <v>114</v>
      </c>
      <c r="G18" s="534">
        <f>SUM(G16:G17)</f>
        <v>113</v>
      </c>
      <c r="H18" s="534">
        <f>SUM(H16:H17)</f>
        <v>112</v>
      </c>
      <c r="I18" s="534">
        <f>SUM(I16:I17)</f>
        <v>112</v>
      </c>
      <c r="J18" s="534">
        <f>SUM(J16:J17)</f>
        <v>112</v>
      </c>
      <c r="K18" s="534">
        <f>SUM(K16:K17)</f>
        <v>108</v>
      </c>
      <c r="L18" s="534">
        <f>SUM(L16:L17)</f>
        <v>110</v>
      </c>
      <c r="M18" s="534">
        <f>SUM(M16:M17)</f>
        <v>110</v>
      </c>
      <c r="N18" s="531">
        <f>SUM(B18:M18)/12</f>
        <v>113</v>
      </c>
    </row>
    <row r="19" ht="13.55" customHeight="1">
      <c r="A19" s="34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ht="13.55" customHeight="1">
      <c r="A20" t="s" s="532">
        <v>2103</v>
      </c>
      <c r="B20" s="535"/>
      <c r="C20" s="467"/>
      <c r="D20" s="467"/>
      <c r="E20" s="467"/>
      <c r="F20" s="467"/>
      <c r="G20" s="467"/>
      <c r="H20" s="534">
        <v>2</v>
      </c>
      <c r="I20" s="534">
        <v>1</v>
      </c>
      <c r="J20" s="467"/>
      <c r="K20" s="467"/>
      <c r="L20" s="534">
        <v>2</v>
      </c>
      <c r="M20" s="534">
        <v>2</v>
      </c>
      <c r="N20" s="531">
        <f>SUM(B20:M20)</f>
        <v>7</v>
      </c>
    </row>
    <row r="21" ht="13.55" customHeight="1">
      <c r="A21" t="s" s="532">
        <v>29</v>
      </c>
      <c r="B21" s="535"/>
      <c r="C21" s="467"/>
      <c r="D21" s="467"/>
      <c r="E21" s="534">
        <v>2</v>
      </c>
      <c r="F21" s="467"/>
      <c r="G21" s="534">
        <v>1</v>
      </c>
      <c r="H21" s="534">
        <v>3</v>
      </c>
      <c r="I21" s="467"/>
      <c r="J21" s="534">
        <v>4</v>
      </c>
      <c r="K21" s="467"/>
      <c r="L21" s="534">
        <v>1</v>
      </c>
      <c r="M21" s="534">
        <v>1</v>
      </c>
      <c r="N21" s="531">
        <f>SUM(B21:M21)</f>
        <v>12</v>
      </c>
    </row>
    <row r="22" ht="13.55" customHeight="1">
      <c r="A22" t="s" s="532">
        <v>2104</v>
      </c>
      <c r="B22" s="548"/>
      <c r="C22" s="538"/>
      <c r="D22" s="538"/>
      <c r="E22" s="537">
        <v>1</v>
      </c>
      <c r="F22" s="537">
        <v>1</v>
      </c>
      <c r="G22" s="538"/>
      <c r="H22" s="538"/>
      <c r="I22" s="538"/>
      <c r="J22" s="538"/>
      <c r="K22" s="538"/>
      <c r="L22" s="537">
        <v>1</v>
      </c>
      <c r="M22" s="537">
        <v>1</v>
      </c>
      <c r="N22" s="539">
        <f>SUM(B22:M22)</f>
        <v>4</v>
      </c>
    </row>
    <row r="23" ht="13.55" customHeight="1">
      <c r="A23" t="s" s="540">
        <v>2105</v>
      </c>
      <c r="B23" s="541">
        <v>3</v>
      </c>
      <c r="C23" s="541">
        <v>2</v>
      </c>
      <c r="D23" s="541">
        <v>2</v>
      </c>
      <c r="E23" s="541">
        <v>2</v>
      </c>
      <c r="F23" s="541">
        <v>1</v>
      </c>
      <c r="G23" s="541">
        <v>1</v>
      </c>
      <c r="H23" s="541">
        <v>1</v>
      </c>
      <c r="I23" s="541">
        <v>1</v>
      </c>
      <c r="J23" s="541">
        <v>1</v>
      </c>
      <c r="K23" s="541">
        <v>4</v>
      </c>
      <c r="L23" s="541">
        <v>4</v>
      </c>
      <c r="M23" s="541">
        <v>4</v>
      </c>
      <c r="N23" s="543">
        <f>SUM(B23:M23)</f>
        <v>26</v>
      </c>
    </row>
    <row r="24" ht="13.55" customHeight="1">
      <c r="A24" t="s" s="532">
        <v>2106</v>
      </c>
      <c r="B24" s="549">
        <v>2</v>
      </c>
      <c r="C24" s="545">
        <v>3</v>
      </c>
      <c r="D24" s="545">
        <v>2</v>
      </c>
      <c r="E24" s="545">
        <v>3</v>
      </c>
      <c r="F24" s="545">
        <v>2</v>
      </c>
      <c r="G24" s="546"/>
      <c r="H24" s="545">
        <v>2</v>
      </c>
      <c r="I24" s="545">
        <v>3</v>
      </c>
      <c r="J24" s="545">
        <v>3</v>
      </c>
      <c r="K24" s="546"/>
      <c r="L24" s="546"/>
      <c r="M24" s="545">
        <v>4</v>
      </c>
      <c r="N24" s="529">
        <f>SUM(B24:M24)</f>
        <v>24</v>
      </c>
    </row>
    <row r="25" ht="18.75" customHeight="1">
      <c r="A25" t="s" s="547">
        <v>2108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ht="18.75" customHeight="1">
      <c r="A26" t="s" s="521">
        <v>2094</v>
      </c>
      <c r="B26" s="522"/>
      <c r="C26" s="522"/>
      <c r="D26" s="522"/>
      <c r="E26" s="522"/>
      <c r="F26" s="522"/>
      <c r="G26" s="522"/>
      <c r="H26" s="522"/>
      <c r="I26" s="522"/>
      <c r="J26" s="522"/>
      <c r="K26" s="522"/>
      <c r="L26" s="522"/>
      <c r="M26" s="522"/>
      <c r="N26" s="522"/>
    </row>
    <row r="27" ht="13.55" customHeight="1">
      <c r="A27" s="523"/>
      <c r="B27" t="s" s="524">
        <v>2095</v>
      </c>
      <c r="C27" t="s" s="524">
        <v>1134</v>
      </c>
      <c r="D27" t="s" s="524">
        <v>1136</v>
      </c>
      <c r="E27" t="s" s="524">
        <v>2096</v>
      </c>
      <c r="F27" t="s" s="524">
        <v>1035</v>
      </c>
      <c r="G27" t="s" s="524">
        <v>1096</v>
      </c>
      <c r="H27" t="s" s="524">
        <v>1044</v>
      </c>
      <c r="I27" t="s" s="524">
        <v>2097</v>
      </c>
      <c r="J27" t="s" s="524">
        <v>2098</v>
      </c>
      <c r="K27" t="s" s="524">
        <v>1052</v>
      </c>
      <c r="L27" t="s" s="524">
        <v>2099</v>
      </c>
      <c r="M27" t="s" s="524">
        <v>1063</v>
      </c>
      <c r="N27" t="s" s="525">
        <v>2100</v>
      </c>
    </row>
    <row r="28" ht="13.55" customHeight="1">
      <c r="A28" t="s" s="526">
        <v>2109</v>
      </c>
      <c r="B28" s="527">
        <v>29</v>
      </c>
      <c r="C28" s="528">
        <v>29</v>
      </c>
      <c r="D28" s="528">
        <v>29</v>
      </c>
      <c r="E28" s="528">
        <v>29</v>
      </c>
      <c r="F28" s="528">
        <v>29</v>
      </c>
      <c r="G28" s="528">
        <v>30</v>
      </c>
      <c r="H28" s="528">
        <v>30</v>
      </c>
      <c r="I28" s="528">
        <v>28</v>
      </c>
      <c r="J28" s="528">
        <v>29</v>
      </c>
      <c r="K28" s="528">
        <v>30</v>
      </c>
      <c r="L28" s="528">
        <v>33</v>
      </c>
      <c r="M28" s="528">
        <v>35</v>
      </c>
      <c r="N28" s="529">
        <f>SUM(B28:M28)/12</f>
        <v>30</v>
      </c>
    </row>
    <row r="29" ht="13.55" customHeight="1">
      <c r="A29" t="s" s="526">
        <v>20</v>
      </c>
      <c r="B29" s="530">
        <v>86</v>
      </c>
      <c r="C29" s="103">
        <v>87</v>
      </c>
      <c r="D29" s="103">
        <v>86</v>
      </c>
      <c r="E29" s="103">
        <v>87</v>
      </c>
      <c r="F29" s="103">
        <v>86</v>
      </c>
      <c r="G29" s="103">
        <v>85</v>
      </c>
      <c r="H29" s="103">
        <v>86</v>
      </c>
      <c r="I29" s="103">
        <v>87</v>
      </c>
      <c r="J29" s="103">
        <v>87</v>
      </c>
      <c r="K29" s="103">
        <f>90-1</f>
        <v>89</v>
      </c>
      <c r="L29" s="103">
        <v>87</v>
      </c>
      <c r="M29" s="103">
        <v>83</v>
      </c>
      <c r="N29" s="531">
        <f>SUM(B29:M29)/12</f>
        <v>86.3333333333333</v>
      </c>
    </row>
    <row r="30" ht="13.55" customHeight="1">
      <c r="A30" t="s" s="532">
        <v>2102</v>
      </c>
      <c r="B30" s="533">
        <f>SUM(B28:B29)</f>
        <v>115</v>
      </c>
      <c r="C30" s="534">
        <f>SUM(C28:C29)</f>
        <v>116</v>
      </c>
      <c r="D30" s="534">
        <f>SUM(D28:D29)</f>
        <v>115</v>
      </c>
      <c r="E30" s="534">
        <f>SUM(E28:E29)</f>
        <v>116</v>
      </c>
      <c r="F30" s="534">
        <f>SUM(F28:F29)</f>
        <v>115</v>
      </c>
      <c r="G30" s="534">
        <f>SUM(G28:G29)</f>
        <v>115</v>
      </c>
      <c r="H30" s="534">
        <f>SUM(H28:H29)</f>
        <v>116</v>
      </c>
      <c r="I30" s="534">
        <f>SUM(I28:I29)</f>
        <v>115</v>
      </c>
      <c r="J30" s="534">
        <f>SUM(J28:J29)</f>
        <v>116</v>
      </c>
      <c r="K30" s="534">
        <f>SUM(K28:K29)</f>
        <v>119</v>
      </c>
      <c r="L30" s="534">
        <f>SUM(L28:L29)</f>
        <v>120</v>
      </c>
      <c r="M30" s="534">
        <f>SUM(M28:M29)</f>
        <v>118</v>
      </c>
      <c r="N30" s="531">
        <f>SUM(B30:M30)/12</f>
        <v>116.333333333333</v>
      </c>
    </row>
    <row r="31" ht="13.55" customHeight="1">
      <c r="A31" s="34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ht="13.55" customHeight="1">
      <c r="A32" t="s" s="532">
        <v>2103</v>
      </c>
      <c r="B32" s="533">
        <v>1</v>
      </c>
      <c r="C32" s="534">
        <v>1</v>
      </c>
      <c r="D32" s="534">
        <v>2</v>
      </c>
      <c r="E32" s="534">
        <v>1</v>
      </c>
      <c r="F32" s="467"/>
      <c r="G32" s="467"/>
      <c r="H32" s="534">
        <v>1</v>
      </c>
      <c r="I32" s="467"/>
      <c r="J32" s="467"/>
      <c r="K32" s="534">
        <v>3</v>
      </c>
      <c r="L32" s="467"/>
      <c r="M32" s="534">
        <v>1</v>
      </c>
      <c r="N32" s="531">
        <f>SUM(B32:M32)</f>
        <v>10</v>
      </c>
    </row>
    <row r="33" ht="13.55" customHeight="1">
      <c r="A33" t="s" s="532">
        <v>29</v>
      </c>
      <c r="B33" s="535"/>
      <c r="C33" s="467"/>
      <c r="D33" s="534">
        <v>1</v>
      </c>
      <c r="E33" s="534">
        <v>1</v>
      </c>
      <c r="F33" s="467"/>
      <c r="G33" s="467"/>
      <c r="H33" s="534">
        <v>1</v>
      </c>
      <c r="I33" s="467"/>
      <c r="J33" s="534">
        <v>1</v>
      </c>
      <c r="K33" s="467"/>
      <c r="L33" s="467"/>
      <c r="M33" s="534">
        <v>2</v>
      </c>
      <c r="N33" s="531">
        <f>SUM(B33:M33)</f>
        <v>6</v>
      </c>
    </row>
    <row r="34" ht="13.55" customHeight="1">
      <c r="A34" t="s" s="532">
        <v>2104</v>
      </c>
      <c r="B34" s="535"/>
      <c r="C34" s="467"/>
      <c r="D34" s="467"/>
      <c r="E34" s="467"/>
      <c r="F34" s="467"/>
      <c r="G34" s="467"/>
      <c r="H34" s="467"/>
      <c r="I34" s="534">
        <v>1</v>
      </c>
      <c r="J34" s="467"/>
      <c r="K34" s="467"/>
      <c r="L34" s="467"/>
      <c r="M34" s="534">
        <v>2</v>
      </c>
      <c r="N34" s="531">
        <f>SUM(B34:M34)</f>
        <v>3</v>
      </c>
    </row>
    <row r="35" ht="13.55" customHeight="1">
      <c r="A35" t="s" s="532">
        <v>2105</v>
      </c>
      <c r="B35" s="533">
        <v>1</v>
      </c>
      <c r="C35" s="534">
        <v>1</v>
      </c>
      <c r="D35" s="467"/>
      <c r="E35" s="534">
        <v>1</v>
      </c>
      <c r="F35" s="467"/>
      <c r="G35" s="467"/>
      <c r="H35" s="467"/>
      <c r="I35" s="534">
        <v>1</v>
      </c>
      <c r="J35" s="534">
        <v>1</v>
      </c>
      <c r="K35" s="534">
        <v>1</v>
      </c>
      <c r="L35" s="534">
        <v>1</v>
      </c>
      <c r="M35" s="534">
        <v>1</v>
      </c>
      <c r="N35" s="531">
        <f>SUM(B35:M35)</f>
        <v>8</v>
      </c>
    </row>
    <row r="36" ht="13.55" customHeight="1">
      <c r="A36" t="s" s="532">
        <v>2106</v>
      </c>
      <c r="B36" s="535"/>
      <c r="C36" s="534">
        <v>1</v>
      </c>
      <c r="D36" s="467"/>
      <c r="E36" s="534">
        <v>2</v>
      </c>
      <c r="F36" s="467"/>
      <c r="G36" s="467"/>
      <c r="H36" s="467"/>
      <c r="I36" s="534">
        <v>2</v>
      </c>
      <c r="J36" s="467"/>
      <c r="K36" s="534">
        <v>1</v>
      </c>
      <c r="L36" s="467"/>
      <c r="M36" s="467"/>
      <c r="N36" s="531">
        <f>SUM(B36:M36)</f>
        <v>6</v>
      </c>
    </row>
    <row r="37" ht="13.55" customHeight="1">
      <c r="A37" s="546"/>
      <c r="B37" s="467"/>
      <c r="C37" s="467"/>
      <c r="D37" s="467"/>
      <c r="E37" s="467"/>
      <c r="F37" s="467"/>
      <c r="G37" s="467"/>
      <c r="H37" s="467"/>
      <c r="I37" s="467"/>
      <c r="J37" s="467"/>
      <c r="K37" s="467"/>
      <c r="L37" s="467"/>
      <c r="M37" s="467"/>
      <c r="N37" s="531"/>
    </row>
    <row r="38" ht="13.55" customHeight="1">
      <c r="A38" s="467"/>
      <c r="B38" s="467"/>
      <c r="C38" s="467"/>
      <c r="D38" s="467"/>
      <c r="E38" s="467"/>
      <c r="F38" s="467"/>
      <c r="G38" s="467"/>
      <c r="H38" s="467"/>
      <c r="I38" s="467"/>
      <c r="J38" s="467"/>
      <c r="K38" s="467"/>
      <c r="L38" s="467"/>
      <c r="M38" s="467"/>
      <c r="N38" s="531"/>
    </row>
    <row r="39" ht="18.75" customHeight="1">
      <c r="A39" t="s" s="520">
        <v>2110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ht="18.75" customHeight="1">
      <c r="A40" t="s" s="521">
        <v>2094</v>
      </c>
      <c r="B40" s="522"/>
      <c r="C40" s="522"/>
      <c r="D40" s="522"/>
      <c r="E40" s="522"/>
      <c r="F40" s="522"/>
      <c r="G40" s="522"/>
      <c r="H40" s="522"/>
      <c r="I40" s="522"/>
      <c r="J40" s="522"/>
      <c r="K40" s="522"/>
      <c r="L40" s="522"/>
      <c r="M40" s="522"/>
      <c r="N40" s="522"/>
    </row>
    <row r="41" ht="13.55" customHeight="1">
      <c r="A41" s="523"/>
      <c r="B41" t="s" s="524">
        <v>2095</v>
      </c>
      <c r="C41" t="s" s="524">
        <v>1134</v>
      </c>
      <c r="D41" t="s" s="524">
        <v>1136</v>
      </c>
      <c r="E41" t="s" s="524">
        <v>2096</v>
      </c>
      <c r="F41" t="s" s="524">
        <v>1035</v>
      </c>
      <c r="G41" t="s" s="524">
        <v>1096</v>
      </c>
      <c r="H41" t="s" s="524">
        <v>1044</v>
      </c>
      <c r="I41" t="s" s="524">
        <v>2097</v>
      </c>
      <c r="J41" t="s" s="524">
        <v>2098</v>
      </c>
      <c r="K41" t="s" s="524">
        <v>1052</v>
      </c>
      <c r="L41" t="s" s="524">
        <v>2099</v>
      </c>
      <c r="M41" t="s" s="524">
        <v>1063</v>
      </c>
      <c r="N41" t="s" s="525">
        <v>2100</v>
      </c>
    </row>
    <row r="42" ht="13.55" customHeight="1">
      <c r="A42" t="s" s="526">
        <v>2109</v>
      </c>
      <c r="B42" s="527">
        <v>28</v>
      </c>
      <c r="C42" s="528">
        <v>28</v>
      </c>
      <c r="D42" s="528">
        <v>28</v>
      </c>
      <c r="E42" s="528">
        <v>26</v>
      </c>
      <c r="F42" s="528">
        <v>28</v>
      </c>
      <c r="G42" s="528">
        <v>27</v>
      </c>
      <c r="H42" s="528">
        <v>27</v>
      </c>
      <c r="I42" s="528">
        <v>28</v>
      </c>
      <c r="J42" s="528">
        <v>27</v>
      </c>
      <c r="K42" s="528">
        <v>27</v>
      </c>
      <c r="L42" s="528">
        <v>28</v>
      </c>
      <c r="M42" s="528">
        <v>27</v>
      </c>
      <c r="N42" s="529">
        <f>SUM(B42:M42)/12</f>
        <v>27.4166666666667</v>
      </c>
    </row>
    <row r="43" ht="13.55" customHeight="1">
      <c r="A43" t="s" s="526">
        <v>20</v>
      </c>
      <c r="B43" s="530">
        <v>85</v>
      </c>
      <c r="C43" s="103">
        <v>85</v>
      </c>
      <c r="D43" s="103">
        <v>84</v>
      </c>
      <c r="E43" s="103">
        <v>86</v>
      </c>
      <c r="F43" s="103">
        <v>86</v>
      </c>
      <c r="G43" s="103">
        <v>87</v>
      </c>
      <c r="H43" s="103">
        <v>86</v>
      </c>
      <c r="I43" s="103">
        <v>85</v>
      </c>
      <c r="J43" s="103">
        <v>86</v>
      </c>
      <c r="K43" s="103">
        <v>87</v>
      </c>
      <c r="L43" s="103">
        <v>87</v>
      </c>
      <c r="M43" s="103">
        <v>87</v>
      </c>
      <c r="N43" s="531">
        <f>SUM(B43:M43)/12</f>
        <v>85.9166666666667</v>
      </c>
    </row>
    <row r="44" ht="13.55" customHeight="1">
      <c r="A44" t="s" s="532">
        <v>2102</v>
      </c>
      <c r="B44" s="533">
        <f>SUM(B42:B43)</f>
        <v>113</v>
      </c>
      <c r="C44" s="534">
        <f>SUM(C42:C43)</f>
        <v>113</v>
      </c>
      <c r="D44" s="534">
        <f>SUM(D42:D43)</f>
        <v>112</v>
      </c>
      <c r="E44" s="534">
        <f>SUM(E42:E43)</f>
        <v>112</v>
      </c>
      <c r="F44" s="534">
        <f>SUM(F42:F43)</f>
        <v>114</v>
      </c>
      <c r="G44" s="534">
        <f>SUM(G42:G43)</f>
        <v>114</v>
      </c>
      <c r="H44" s="534">
        <f>SUM(H42:H43)</f>
        <v>113</v>
      </c>
      <c r="I44" s="534">
        <f>SUM(I42:I43)</f>
        <v>113</v>
      </c>
      <c r="J44" s="534">
        <f>SUM(J42:J43)</f>
        <v>113</v>
      </c>
      <c r="K44" s="534">
        <f>SUM(K42:K43)</f>
        <v>114</v>
      </c>
      <c r="L44" s="534">
        <f>SUM(L42:L43)</f>
        <v>115</v>
      </c>
      <c r="M44" s="534">
        <f>SUM(M42:M43)</f>
        <v>114</v>
      </c>
      <c r="N44" s="531">
        <f>SUM(B44:M44)/12</f>
        <v>113.333333333333</v>
      </c>
    </row>
    <row r="45" ht="13.55" customHeight="1">
      <c r="A45" s="34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ht="13.55" customHeight="1">
      <c r="A46" t="s" s="532">
        <v>2103</v>
      </c>
      <c r="B46" s="533">
        <v>6</v>
      </c>
      <c r="C46" s="534">
        <v>0</v>
      </c>
      <c r="D46" s="534">
        <v>1</v>
      </c>
      <c r="E46" s="534">
        <v>0</v>
      </c>
      <c r="F46" s="534">
        <v>1</v>
      </c>
      <c r="G46" s="534">
        <v>1</v>
      </c>
      <c r="H46" s="534">
        <v>0</v>
      </c>
      <c r="I46" s="534">
        <v>1</v>
      </c>
      <c r="J46" s="534">
        <v>0</v>
      </c>
      <c r="K46" s="534">
        <v>1</v>
      </c>
      <c r="L46" s="534">
        <v>1</v>
      </c>
      <c r="M46" s="534">
        <v>1</v>
      </c>
      <c r="N46" s="531">
        <f>SUM(B46:M46)/12</f>
        <v>1.08333333333333</v>
      </c>
    </row>
    <row r="47" ht="13.55" customHeight="1">
      <c r="A47" t="s" s="532">
        <v>29</v>
      </c>
      <c r="B47" s="533">
        <v>1</v>
      </c>
      <c r="C47" s="534">
        <v>1</v>
      </c>
      <c r="D47" s="534">
        <v>0</v>
      </c>
      <c r="E47" s="534">
        <v>1</v>
      </c>
      <c r="F47" s="534">
        <v>1</v>
      </c>
      <c r="G47" s="534">
        <v>1</v>
      </c>
      <c r="H47" s="534">
        <v>0</v>
      </c>
      <c r="I47" s="534">
        <v>1</v>
      </c>
      <c r="J47" s="534">
        <v>0</v>
      </c>
      <c r="K47" s="534">
        <v>0</v>
      </c>
      <c r="L47" s="534">
        <v>1</v>
      </c>
      <c r="M47" s="534">
        <v>2</v>
      </c>
      <c r="N47" s="531">
        <f>SUM(B47:M47)/12</f>
        <v>0.75</v>
      </c>
    </row>
    <row r="48" ht="13.55" customHeight="1">
      <c r="A48" t="s" s="532">
        <v>2111</v>
      </c>
      <c r="B48" s="533">
        <v>3</v>
      </c>
      <c r="C48" s="534">
        <v>3</v>
      </c>
      <c r="D48" s="534">
        <v>3</v>
      </c>
      <c r="E48" s="534">
        <v>3</v>
      </c>
      <c r="F48" s="534">
        <v>1</v>
      </c>
      <c r="G48" s="534">
        <v>0</v>
      </c>
      <c r="H48" s="534">
        <v>0</v>
      </c>
      <c r="I48" s="534">
        <v>0</v>
      </c>
      <c r="J48" s="534">
        <v>0</v>
      </c>
      <c r="K48" s="534">
        <v>0</v>
      </c>
      <c r="L48" s="534">
        <v>0</v>
      </c>
      <c r="M48" s="534">
        <v>0</v>
      </c>
      <c r="N48" s="531">
        <f>SUM(B48:M48)/12</f>
        <v>1.08333333333333</v>
      </c>
    </row>
    <row r="49" ht="13.55" customHeight="1">
      <c r="A49" t="s" s="532">
        <v>2105</v>
      </c>
      <c r="B49" s="533">
        <v>3</v>
      </c>
      <c r="C49" s="534">
        <v>3</v>
      </c>
      <c r="D49" s="534">
        <v>2</v>
      </c>
      <c r="E49" s="534">
        <v>1</v>
      </c>
      <c r="F49" s="534">
        <v>2</v>
      </c>
      <c r="G49" s="534">
        <v>1</v>
      </c>
      <c r="H49" s="534">
        <v>2</v>
      </c>
      <c r="I49" s="534">
        <v>2</v>
      </c>
      <c r="J49" s="534">
        <v>2</v>
      </c>
      <c r="K49" s="534">
        <v>2</v>
      </c>
      <c r="L49" s="534">
        <v>1</v>
      </c>
      <c r="M49" s="534">
        <v>1</v>
      </c>
      <c r="N49" s="531">
        <f>SUM(B49:M49)/12</f>
        <v>1.83333333333333</v>
      </c>
    </row>
    <row r="50" ht="13.55" customHeight="1">
      <c r="A50" t="s" s="532">
        <v>2106</v>
      </c>
      <c r="B50" s="533">
        <v>1</v>
      </c>
      <c r="C50" s="534">
        <v>1</v>
      </c>
      <c r="D50" s="534">
        <v>1</v>
      </c>
      <c r="E50" s="534">
        <v>2</v>
      </c>
      <c r="F50" s="534">
        <v>0</v>
      </c>
      <c r="G50" s="534">
        <v>3</v>
      </c>
      <c r="H50" s="534">
        <v>1</v>
      </c>
      <c r="I50" s="534">
        <v>1</v>
      </c>
      <c r="J50" s="534">
        <v>0</v>
      </c>
      <c r="K50" s="534">
        <v>2</v>
      </c>
      <c r="L50" s="534">
        <v>0</v>
      </c>
      <c r="M50" s="534">
        <v>2</v>
      </c>
      <c r="N50" s="531">
        <f>SUM(B50:M50)/12</f>
        <v>1.16666666666667</v>
      </c>
    </row>
    <row r="51" ht="13.55" customHeight="1">
      <c r="A51" s="36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</row>
    <row r="52" ht="13.5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</row>
    <row r="53" ht="18.75" customHeight="1">
      <c r="A53" t="s" s="520">
        <v>2112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</row>
    <row r="54" ht="18.75" customHeight="1">
      <c r="A54" t="s" s="521">
        <v>2113</v>
      </c>
      <c r="B54" s="522"/>
      <c r="C54" s="522"/>
      <c r="D54" s="522"/>
      <c r="E54" s="522"/>
      <c r="F54" s="522"/>
      <c r="G54" s="522"/>
      <c r="H54" s="522"/>
      <c r="I54" s="522"/>
      <c r="J54" s="522"/>
      <c r="K54" s="522"/>
      <c r="L54" s="522"/>
      <c r="M54" s="522"/>
      <c r="N54" s="522"/>
    </row>
    <row r="55" ht="13.55" customHeight="1">
      <c r="A55" s="523"/>
      <c r="B55" t="s" s="524">
        <v>2095</v>
      </c>
      <c r="C55" t="s" s="524">
        <v>1134</v>
      </c>
      <c r="D55" t="s" s="524">
        <v>1136</v>
      </c>
      <c r="E55" t="s" s="524">
        <v>2096</v>
      </c>
      <c r="F55" t="s" s="524">
        <v>1035</v>
      </c>
      <c r="G55" t="s" s="524">
        <v>1096</v>
      </c>
      <c r="H55" t="s" s="524">
        <v>1044</v>
      </c>
      <c r="I55" t="s" s="524">
        <v>2097</v>
      </c>
      <c r="J55" t="s" s="524">
        <v>2098</v>
      </c>
      <c r="K55" t="s" s="524">
        <v>1052</v>
      </c>
      <c r="L55" t="s" s="524">
        <v>2099</v>
      </c>
      <c r="M55" t="s" s="524">
        <v>1063</v>
      </c>
      <c r="N55" t="s" s="525">
        <v>2100</v>
      </c>
    </row>
    <row r="56" ht="13.55" customHeight="1">
      <c r="A56" t="s" s="526">
        <v>2109</v>
      </c>
      <c r="B56" s="527">
        <v>26</v>
      </c>
      <c r="C56" s="528">
        <v>30</v>
      </c>
      <c r="D56" s="528">
        <v>30</v>
      </c>
      <c r="E56" s="528">
        <v>27</v>
      </c>
      <c r="F56" s="528">
        <v>29</v>
      </c>
      <c r="G56" s="528">
        <v>30</v>
      </c>
      <c r="H56" s="528">
        <v>29</v>
      </c>
      <c r="I56" s="528">
        <v>29</v>
      </c>
      <c r="J56" s="528">
        <v>29</v>
      </c>
      <c r="K56" s="528">
        <v>28</v>
      </c>
      <c r="L56" s="528">
        <v>25</v>
      </c>
      <c r="M56" s="528">
        <v>22</v>
      </c>
      <c r="N56" s="550">
        <v>27.8333333333333</v>
      </c>
    </row>
    <row r="57" ht="13.55" customHeight="1">
      <c r="A57" t="s" s="526">
        <v>2114</v>
      </c>
      <c r="B57" s="530">
        <v>5</v>
      </c>
      <c r="C57" s="103">
        <v>1</v>
      </c>
      <c r="D57" s="103">
        <v>1</v>
      </c>
      <c r="E57" s="103">
        <v>1</v>
      </c>
      <c r="F57" s="103">
        <v>1</v>
      </c>
      <c r="G57" s="103">
        <v>1</v>
      </c>
      <c r="H57" s="103">
        <v>0</v>
      </c>
      <c r="I57" s="103">
        <v>0</v>
      </c>
      <c r="J57" s="103">
        <v>0</v>
      </c>
      <c r="K57" s="103">
        <v>0</v>
      </c>
      <c r="L57" s="103">
        <v>0</v>
      </c>
      <c r="M57" s="103">
        <v>0</v>
      </c>
      <c r="N57" s="551">
        <v>0.833333333333333</v>
      </c>
    </row>
    <row r="58" ht="13.55" customHeight="1">
      <c r="A58" t="s" s="526">
        <v>20</v>
      </c>
      <c r="B58" s="530">
        <v>88</v>
      </c>
      <c r="C58" s="103">
        <v>88</v>
      </c>
      <c r="D58" s="103">
        <v>88</v>
      </c>
      <c r="E58" s="103">
        <v>84</v>
      </c>
      <c r="F58" s="103">
        <v>86</v>
      </c>
      <c r="G58" s="103">
        <v>87</v>
      </c>
      <c r="H58" s="103">
        <v>86</v>
      </c>
      <c r="I58" s="103">
        <v>85</v>
      </c>
      <c r="J58" s="103">
        <v>86</v>
      </c>
      <c r="K58" s="103">
        <v>84</v>
      </c>
      <c r="L58" s="103">
        <v>85</v>
      </c>
      <c r="M58" s="103">
        <v>83</v>
      </c>
      <c r="N58" s="551">
        <v>85.8333333333333</v>
      </c>
    </row>
    <row r="59" ht="13.55" customHeight="1">
      <c r="A59" t="s" s="526">
        <v>2115</v>
      </c>
      <c r="B59" s="530">
        <v>0</v>
      </c>
      <c r="C59" s="103">
        <v>0</v>
      </c>
      <c r="D59" s="103">
        <v>0</v>
      </c>
      <c r="E59" s="103">
        <v>0</v>
      </c>
      <c r="F59" s="103">
        <v>0</v>
      </c>
      <c r="G59" s="103">
        <v>0</v>
      </c>
      <c r="H59" s="103">
        <v>0</v>
      </c>
      <c r="I59" s="103">
        <v>0</v>
      </c>
      <c r="J59" s="103">
        <v>0</v>
      </c>
      <c r="K59" s="103">
        <v>0</v>
      </c>
      <c r="L59" s="103">
        <v>0</v>
      </c>
      <c r="M59" s="103">
        <v>0</v>
      </c>
      <c r="N59" s="551">
        <v>0</v>
      </c>
    </row>
    <row r="60" ht="13.55" customHeight="1">
      <c r="A60" t="s" s="532">
        <v>2102</v>
      </c>
      <c r="B60" s="533">
        <f>SUM(B56:B59)</f>
        <v>119</v>
      </c>
      <c r="C60" s="534">
        <f>SUM(C56:C59)</f>
        <v>119</v>
      </c>
      <c r="D60" s="534">
        <f>SUM(D56:D59)</f>
        <v>119</v>
      </c>
      <c r="E60" s="534">
        <f>SUM(E56:E59)</f>
        <v>112</v>
      </c>
      <c r="F60" s="534">
        <f>SUM(F56:F59)</f>
        <v>116</v>
      </c>
      <c r="G60" s="534">
        <f>SUM(G56:G59)</f>
        <v>118</v>
      </c>
      <c r="H60" s="534">
        <f>SUM(H56:H59)</f>
        <v>115</v>
      </c>
      <c r="I60" s="534">
        <f>SUM(I56:I59)</f>
        <v>114</v>
      </c>
      <c r="J60" s="534">
        <f>SUM(J56:J59)</f>
        <v>115</v>
      </c>
      <c r="K60" s="534">
        <f>SUM(K56:K59)</f>
        <v>112</v>
      </c>
      <c r="L60" s="534">
        <f>SUM(L56:L59)</f>
        <v>110</v>
      </c>
      <c r="M60" s="534">
        <f>SUM(M56:M59)</f>
        <v>105</v>
      </c>
      <c r="N60" s="551">
        <f>SUM(B60:M60)/12</f>
        <v>114.5</v>
      </c>
    </row>
    <row r="61" ht="13.55" customHeight="1">
      <c r="A61" s="34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</row>
    <row r="62" ht="13.55" customHeight="1">
      <c r="A62" t="s" s="532">
        <v>2116</v>
      </c>
      <c r="B62" s="533">
        <v>1</v>
      </c>
      <c r="C62" s="534">
        <v>1</v>
      </c>
      <c r="D62" s="534">
        <v>1</v>
      </c>
      <c r="E62" s="467"/>
      <c r="F62" s="534">
        <v>4</v>
      </c>
      <c r="G62" s="534">
        <v>1</v>
      </c>
      <c r="H62" s="534">
        <v>1</v>
      </c>
      <c r="I62" s="467"/>
      <c r="J62" s="534">
        <v>1</v>
      </c>
      <c r="K62" s="467"/>
      <c r="L62" s="534">
        <v>2</v>
      </c>
      <c r="M62" s="534">
        <v>2</v>
      </c>
      <c r="N62" s="12"/>
    </row>
    <row r="63" ht="13.55" customHeight="1">
      <c r="A63" t="s" s="532">
        <v>29</v>
      </c>
      <c r="B63" s="533">
        <v>1</v>
      </c>
      <c r="C63" s="534">
        <v>1</v>
      </c>
      <c r="D63" s="534">
        <v>1</v>
      </c>
      <c r="E63" s="534">
        <v>1</v>
      </c>
      <c r="F63" s="534">
        <v>0</v>
      </c>
      <c r="G63" s="534">
        <v>4</v>
      </c>
      <c r="H63" s="534">
        <v>1</v>
      </c>
      <c r="I63" s="534">
        <v>1</v>
      </c>
      <c r="J63" s="534">
        <v>4</v>
      </c>
      <c r="K63" s="534">
        <v>3</v>
      </c>
      <c r="L63" s="534">
        <v>3</v>
      </c>
      <c r="M63" s="534">
        <v>1</v>
      </c>
      <c r="N63" s="12"/>
    </row>
    <row r="64" ht="13.55" customHeight="1">
      <c r="A64" t="s" s="532">
        <v>2111</v>
      </c>
      <c r="B64" s="533">
        <v>0</v>
      </c>
      <c r="C64" s="534">
        <v>0</v>
      </c>
      <c r="D64" s="534">
        <v>7</v>
      </c>
      <c r="E64" s="534">
        <v>6</v>
      </c>
      <c r="F64" s="534">
        <v>0</v>
      </c>
      <c r="G64" s="534">
        <v>0</v>
      </c>
      <c r="H64" s="467"/>
      <c r="I64" s="467"/>
      <c r="J64" s="467"/>
      <c r="K64" s="467"/>
      <c r="L64" s="467"/>
      <c r="M64" s="534">
        <v>4</v>
      </c>
      <c r="N64" s="12"/>
    </row>
    <row r="65" ht="13.55" customHeight="1">
      <c r="A65" t="s" s="532">
        <v>2106</v>
      </c>
      <c r="B65" s="533">
        <v>4</v>
      </c>
      <c r="C65" s="534">
        <v>3</v>
      </c>
      <c r="D65" s="534">
        <v>2</v>
      </c>
      <c r="E65" s="534">
        <v>4</v>
      </c>
      <c r="F65" s="534">
        <v>0</v>
      </c>
      <c r="G65" s="534">
        <v>2</v>
      </c>
      <c r="H65" s="534">
        <v>3</v>
      </c>
      <c r="I65" s="534">
        <v>1</v>
      </c>
      <c r="J65" s="534">
        <v>5</v>
      </c>
      <c r="K65" s="534">
        <v>1</v>
      </c>
      <c r="L65" s="534">
        <v>3</v>
      </c>
      <c r="M65" s="467"/>
      <c r="N65" s="12"/>
    </row>
    <row r="66" ht="13.55" customHeight="1">
      <c r="A66" s="365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</row>
    <row r="67" ht="13.5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</row>
    <row r="68" ht="18.75" customHeight="1">
      <c r="A68" t="s" s="520">
        <v>2117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</row>
    <row r="69" ht="18.75" customHeight="1">
      <c r="A69" t="s" s="521">
        <v>2113</v>
      </c>
      <c r="B69" s="522"/>
      <c r="C69" s="522"/>
      <c r="D69" s="522"/>
      <c r="E69" s="522"/>
      <c r="F69" s="522"/>
      <c r="G69" s="522"/>
      <c r="H69" s="522"/>
      <c r="I69" s="522"/>
      <c r="J69" s="522"/>
      <c r="K69" s="522"/>
      <c r="L69" s="522"/>
      <c r="M69" s="522"/>
      <c r="N69" s="522"/>
    </row>
    <row r="70" ht="13.55" customHeight="1">
      <c r="A70" s="523"/>
      <c r="B70" t="s" s="524">
        <v>2095</v>
      </c>
      <c r="C70" t="s" s="524">
        <v>1134</v>
      </c>
      <c r="D70" t="s" s="524">
        <v>1136</v>
      </c>
      <c r="E70" t="s" s="524">
        <v>2096</v>
      </c>
      <c r="F70" t="s" s="524">
        <v>1035</v>
      </c>
      <c r="G70" t="s" s="524">
        <v>1096</v>
      </c>
      <c r="H70" t="s" s="524">
        <v>1044</v>
      </c>
      <c r="I70" t="s" s="524">
        <v>2097</v>
      </c>
      <c r="J70" t="s" s="524">
        <v>2098</v>
      </c>
      <c r="K70" t="s" s="524">
        <v>1052</v>
      </c>
      <c r="L70" t="s" s="524">
        <v>2099</v>
      </c>
      <c r="M70" t="s" s="524">
        <v>1063</v>
      </c>
      <c r="N70" t="s" s="525">
        <v>2100</v>
      </c>
    </row>
    <row r="71" ht="13.55" customHeight="1">
      <c r="A71" t="s" s="526">
        <v>2109</v>
      </c>
      <c r="B71" s="527">
        <v>20</v>
      </c>
      <c r="C71" s="528">
        <v>21</v>
      </c>
      <c r="D71" s="528">
        <v>21</v>
      </c>
      <c r="E71" s="528">
        <v>21</v>
      </c>
      <c r="F71" s="528">
        <v>21</v>
      </c>
      <c r="G71" s="528">
        <v>21</v>
      </c>
      <c r="H71" s="528">
        <v>23</v>
      </c>
      <c r="I71" s="528">
        <v>23</v>
      </c>
      <c r="J71" s="528">
        <v>22</v>
      </c>
      <c r="K71" s="528">
        <v>21</v>
      </c>
      <c r="L71" s="528">
        <v>21</v>
      </c>
      <c r="M71" s="528">
        <v>21</v>
      </c>
      <c r="N71" s="550">
        <f>SUM(B71:M71)/12</f>
        <v>21.3333333333333</v>
      </c>
    </row>
    <row r="72" ht="13.55" customHeight="1">
      <c r="A72" t="s" s="526">
        <v>2114</v>
      </c>
      <c r="B72" s="530">
        <v>13</v>
      </c>
      <c r="C72" s="103">
        <v>13</v>
      </c>
      <c r="D72" s="103">
        <v>13</v>
      </c>
      <c r="E72" s="103">
        <v>11</v>
      </c>
      <c r="F72" s="103">
        <v>11</v>
      </c>
      <c r="G72" s="103">
        <v>11</v>
      </c>
      <c r="H72" s="103">
        <v>11</v>
      </c>
      <c r="I72" s="103">
        <v>11</v>
      </c>
      <c r="J72" s="103">
        <v>10</v>
      </c>
      <c r="K72" s="103">
        <v>10</v>
      </c>
      <c r="L72" s="103">
        <v>9</v>
      </c>
      <c r="M72" s="103">
        <v>9</v>
      </c>
      <c r="N72" s="551">
        <f>SUM(B72:M72)/12</f>
        <v>11</v>
      </c>
    </row>
    <row r="73" ht="13.55" customHeight="1">
      <c r="A73" t="s" s="526">
        <v>2118</v>
      </c>
      <c r="B73" s="530">
        <v>90</v>
      </c>
      <c r="C73" s="103">
        <v>90</v>
      </c>
      <c r="D73" s="103">
        <v>90</v>
      </c>
      <c r="E73" s="103">
        <v>90</v>
      </c>
      <c r="F73" s="103">
        <v>90</v>
      </c>
      <c r="G73" s="103">
        <v>89</v>
      </c>
      <c r="H73" s="103">
        <v>89</v>
      </c>
      <c r="I73" s="103">
        <v>88</v>
      </c>
      <c r="J73" s="103">
        <v>89</v>
      </c>
      <c r="K73" s="103">
        <v>89</v>
      </c>
      <c r="L73" s="103">
        <v>88</v>
      </c>
      <c r="M73" s="103">
        <v>88</v>
      </c>
      <c r="N73" s="551">
        <f>SUM(B73:M73)/12</f>
        <v>89.1666666666667</v>
      </c>
    </row>
    <row r="74" ht="13.55" customHeight="1">
      <c r="A74" t="s" s="526">
        <v>2119</v>
      </c>
      <c r="B74" s="530">
        <v>2</v>
      </c>
      <c r="C74" s="103">
        <v>2</v>
      </c>
      <c r="D74" s="103">
        <v>2</v>
      </c>
      <c r="E74" s="103">
        <v>2</v>
      </c>
      <c r="F74" s="103">
        <v>2</v>
      </c>
      <c r="G74" s="103">
        <v>2</v>
      </c>
      <c r="H74" s="103">
        <v>2</v>
      </c>
      <c r="I74" s="103">
        <v>2</v>
      </c>
      <c r="J74" s="103">
        <v>2</v>
      </c>
      <c r="K74" s="103">
        <v>2</v>
      </c>
      <c r="L74" s="103">
        <v>2</v>
      </c>
      <c r="M74" s="103">
        <v>2</v>
      </c>
      <c r="N74" s="551">
        <f>SUM(B74:M74)/12</f>
        <v>2</v>
      </c>
    </row>
    <row r="75" ht="13.55" customHeight="1">
      <c r="A75" t="s" s="532">
        <v>2102</v>
      </c>
      <c r="B75" s="533">
        <f>SUM(B71:B74)</f>
        <v>125</v>
      </c>
      <c r="C75" s="534">
        <f>SUM(C71:C74)</f>
        <v>126</v>
      </c>
      <c r="D75" s="534">
        <f>SUM(D71:D74)</f>
        <v>126</v>
      </c>
      <c r="E75" s="534">
        <f>SUM(E71:E74)</f>
        <v>124</v>
      </c>
      <c r="F75" s="534">
        <f>SUM(F71:F74)</f>
        <v>124</v>
      </c>
      <c r="G75" s="534">
        <f>SUM(G71:G74)</f>
        <v>123</v>
      </c>
      <c r="H75" s="534">
        <f>SUM(H71:H74)</f>
        <v>125</v>
      </c>
      <c r="I75" s="534">
        <f>SUM(I71:I74)</f>
        <v>124</v>
      </c>
      <c r="J75" s="534">
        <f>SUM(J71:J74)</f>
        <v>123</v>
      </c>
      <c r="K75" s="534">
        <f>SUM(K71:K74)</f>
        <v>122</v>
      </c>
      <c r="L75" s="534">
        <f>SUM(L71:L74)</f>
        <v>120</v>
      </c>
      <c r="M75" s="534">
        <f>SUM(M71:M74)</f>
        <v>120</v>
      </c>
      <c r="N75" s="531">
        <f>SUM(B75:M75)/12</f>
        <v>123.5</v>
      </c>
    </row>
    <row r="76" ht="13.55" customHeight="1">
      <c r="A76" s="34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</row>
    <row r="77" ht="13.55" customHeight="1">
      <c r="A77" t="s" s="532">
        <v>27</v>
      </c>
      <c r="B77" s="533">
        <v>1</v>
      </c>
      <c r="C77" s="534">
        <v>1</v>
      </c>
      <c r="D77" s="534">
        <v>0</v>
      </c>
      <c r="E77" s="534">
        <v>0</v>
      </c>
      <c r="F77" s="534">
        <v>0</v>
      </c>
      <c r="G77" s="467"/>
      <c r="H77" s="534">
        <v>3</v>
      </c>
      <c r="I77" s="467"/>
      <c r="J77" s="534">
        <v>1</v>
      </c>
      <c r="K77" s="467"/>
      <c r="L77" s="467"/>
      <c r="M77" s="467"/>
      <c r="N77" s="12"/>
    </row>
    <row r="78" ht="13.55" customHeight="1">
      <c r="A78" t="s" s="532">
        <v>29</v>
      </c>
      <c r="B78" s="533">
        <v>0</v>
      </c>
      <c r="C78" s="534">
        <v>0</v>
      </c>
      <c r="D78" s="534">
        <v>0</v>
      </c>
      <c r="E78" s="534">
        <v>2</v>
      </c>
      <c r="F78" s="534">
        <v>1</v>
      </c>
      <c r="G78" s="534">
        <v>2</v>
      </c>
      <c r="H78" s="534">
        <v>1</v>
      </c>
      <c r="I78" s="534">
        <v>2</v>
      </c>
      <c r="J78" s="534">
        <v>2</v>
      </c>
      <c r="K78" s="534">
        <v>2</v>
      </c>
      <c r="L78" s="467"/>
      <c r="M78" s="534">
        <v>1</v>
      </c>
      <c r="N78" s="12"/>
    </row>
    <row r="79" ht="13.55" customHeight="1">
      <c r="A79" t="s" s="532">
        <v>2106</v>
      </c>
      <c r="B79" s="533">
        <v>8</v>
      </c>
      <c r="C79" s="534">
        <v>2</v>
      </c>
      <c r="D79" t="s" s="552">
        <v>2120</v>
      </c>
      <c r="E79" s="534">
        <v>4</v>
      </c>
      <c r="F79" s="534">
        <v>3</v>
      </c>
      <c r="G79" t="s" s="552">
        <v>2120</v>
      </c>
      <c r="H79" s="467"/>
      <c r="I79" s="534">
        <v>2</v>
      </c>
      <c r="J79" s="534">
        <v>3</v>
      </c>
      <c r="K79" t="s" s="552">
        <v>2121</v>
      </c>
      <c r="L79" t="s" s="552">
        <v>2121</v>
      </c>
      <c r="M79" t="s" s="552">
        <v>2121</v>
      </c>
      <c r="N79" s="12"/>
    </row>
    <row r="80" ht="13.55" customHeight="1">
      <c r="A80" s="365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</row>
    <row r="81" ht="18.75" customHeight="1">
      <c r="A81" t="s" s="520">
        <v>2122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</row>
    <row r="82" ht="18.75" customHeight="1">
      <c r="A82" t="s" s="521">
        <v>2113</v>
      </c>
      <c r="B82" s="522"/>
      <c r="C82" s="522"/>
      <c r="D82" s="522"/>
      <c r="E82" s="522"/>
      <c r="F82" s="522"/>
      <c r="G82" s="522"/>
      <c r="H82" s="522"/>
      <c r="I82" s="522"/>
      <c r="J82" s="522"/>
      <c r="K82" s="522"/>
      <c r="L82" s="522"/>
      <c r="M82" s="522"/>
      <c r="N82" s="522"/>
    </row>
    <row r="83" ht="13.55" customHeight="1">
      <c r="A83" s="523"/>
      <c r="B83" t="s" s="524">
        <v>2095</v>
      </c>
      <c r="C83" t="s" s="524">
        <v>1134</v>
      </c>
      <c r="D83" t="s" s="524">
        <v>1136</v>
      </c>
      <c r="E83" t="s" s="524">
        <v>2096</v>
      </c>
      <c r="F83" t="s" s="524">
        <v>1035</v>
      </c>
      <c r="G83" t="s" s="524">
        <v>1096</v>
      </c>
      <c r="H83" t="s" s="524">
        <v>1044</v>
      </c>
      <c r="I83" t="s" s="524">
        <v>2097</v>
      </c>
      <c r="J83" t="s" s="524">
        <v>2098</v>
      </c>
      <c r="K83" t="s" s="524">
        <v>1052</v>
      </c>
      <c r="L83" t="s" s="524">
        <v>2099</v>
      </c>
      <c r="M83" t="s" s="524">
        <v>1063</v>
      </c>
      <c r="N83" t="s" s="525">
        <v>2100</v>
      </c>
    </row>
    <row r="84" ht="13.55" customHeight="1">
      <c r="A84" t="s" s="526">
        <v>2123</v>
      </c>
      <c r="B84" s="527">
        <v>10</v>
      </c>
      <c r="C84" s="528">
        <v>9</v>
      </c>
      <c r="D84" s="528">
        <v>8</v>
      </c>
      <c r="E84" s="528">
        <v>8</v>
      </c>
      <c r="F84" s="528">
        <v>8</v>
      </c>
      <c r="G84" s="528">
        <v>9</v>
      </c>
      <c r="H84" s="528">
        <v>17</v>
      </c>
      <c r="I84" s="528">
        <v>17</v>
      </c>
      <c r="J84" s="528">
        <v>16</v>
      </c>
      <c r="K84" s="528">
        <v>17</v>
      </c>
      <c r="L84" s="528">
        <v>22</v>
      </c>
      <c r="M84" s="528">
        <v>20</v>
      </c>
      <c r="N84" s="553">
        <f>SUM(B84:M84)/12</f>
        <v>13.4166666666667</v>
      </c>
    </row>
    <row r="85" ht="13.55" customHeight="1">
      <c r="A85" t="s" s="526">
        <v>2114</v>
      </c>
      <c r="B85" s="530">
        <v>17</v>
      </c>
      <c r="C85" s="103">
        <v>17</v>
      </c>
      <c r="D85" s="103">
        <v>17</v>
      </c>
      <c r="E85" s="103">
        <v>14</v>
      </c>
      <c r="F85" s="103">
        <v>14</v>
      </c>
      <c r="G85" s="103">
        <v>15</v>
      </c>
      <c r="H85" s="103">
        <v>15</v>
      </c>
      <c r="I85" s="103">
        <v>15</v>
      </c>
      <c r="J85" s="103">
        <v>13</v>
      </c>
      <c r="K85" s="103">
        <v>12</v>
      </c>
      <c r="L85" s="103">
        <v>12</v>
      </c>
      <c r="M85" s="103">
        <v>12</v>
      </c>
      <c r="N85" s="468">
        <f>SUM(B85:M85)/12</f>
        <v>14.4166666666667</v>
      </c>
    </row>
    <row r="86" ht="13.55" customHeight="1">
      <c r="A86" t="s" s="526">
        <v>2124</v>
      </c>
      <c r="B86" s="530">
        <v>90</v>
      </c>
      <c r="C86" s="103">
        <v>90</v>
      </c>
      <c r="D86" s="103">
        <v>90</v>
      </c>
      <c r="E86" s="103">
        <v>89</v>
      </c>
      <c r="F86" s="103">
        <v>90</v>
      </c>
      <c r="G86" s="103">
        <v>88</v>
      </c>
      <c r="H86" s="103">
        <v>91</v>
      </c>
      <c r="I86" s="103">
        <v>91</v>
      </c>
      <c r="J86" s="103">
        <v>92</v>
      </c>
      <c r="K86" s="103">
        <v>94</v>
      </c>
      <c r="L86" s="103">
        <v>94</v>
      </c>
      <c r="M86" s="103">
        <v>93</v>
      </c>
      <c r="N86" s="468">
        <f>SUM(B86:M86)/12</f>
        <v>91</v>
      </c>
    </row>
    <row r="87" ht="13.55" customHeight="1">
      <c r="A87" t="s" s="526">
        <v>2125</v>
      </c>
      <c r="B87" s="530">
        <v>0</v>
      </c>
      <c r="C87" s="103">
        <v>0</v>
      </c>
      <c r="D87" s="103">
        <v>0</v>
      </c>
      <c r="E87" s="103">
        <v>0</v>
      </c>
      <c r="F87" s="103">
        <v>0</v>
      </c>
      <c r="G87" s="103">
        <v>0</v>
      </c>
      <c r="H87" s="103">
        <v>0</v>
      </c>
      <c r="I87" s="103">
        <v>0</v>
      </c>
      <c r="J87" s="103">
        <v>0</v>
      </c>
      <c r="K87" s="103">
        <v>0</v>
      </c>
      <c r="L87" s="103">
        <v>0</v>
      </c>
      <c r="M87" s="103">
        <v>0</v>
      </c>
      <c r="N87" s="468">
        <f>SUM(B87:M87)/12</f>
        <v>0</v>
      </c>
    </row>
    <row r="88" ht="13.55" customHeight="1">
      <c r="A88" t="s" s="532">
        <v>2102</v>
      </c>
      <c r="B88" s="533">
        <f>SUM(B84:B87)</f>
        <v>117</v>
      </c>
      <c r="C88" s="534">
        <f>SUM(C84:C87)</f>
        <v>116</v>
      </c>
      <c r="D88" s="534">
        <v>115</v>
      </c>
      <c r="E88" s="534">
        <f>SUM(E84:E87)</f>
        <v>111</v>
      </c>
      <c r="F88" s="534">
        <f>SUM(F84:F87)</f>
        <v>112</v>
      </c>
      <c r="G88" s="534">
        <f>SUM(G84:G87)</f>
        <v>112</v>
      </c>
      <c r="H88" s="534">
        <f>SUM(H84:H87)</f>
        <v>123</v>
      </c>
      <c r="I88" s="534">
        <f>SUM(I84:I87)</f>
        <v>123</v>
      </c>
      <c r="J88" s="534">
        <f>SUM(J84:J87)</f>
        <v>121</v>
      </c>
      <c r="K88" s="534">
        <f>SUM(K84:K87)</f>
        <v>123</v>
      </c>
      <c r="L88" s="534">
        <f>SUM(L84:L87)</f>
        <v>128</v>
      </c>
      <c r="M88" s="534">
        <f>SUM(M84:M87)</f>
        <v>125</v>
      </c>
      <c r="N88" s="531">
        <f>SUM(B88:M88)/12</f>
        <v>118.833333333333</v>
      </c>
    </row>
    <row r="89" ht="13.55" customHeight="1">
      <c r="A89" s="34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</row>
    <row r="90" ht="13.55" customHeight="1">
      <c r="A90" t="s" s="532">
        <v>27</v>
      </c>
      <c r="B90" s="533">
        <v>0</v>
      </c>
      <c r="C90" s="534">
        <v>0</v>
      </c>
      <c r="D90" s="534">
        <v>0</v>
      </c>
      <c r="E90" s="534">
        <v>0</v>
      </c>
      <c r="F90" s="467"/>
      <c r="G90" s="534">
        <v>2</v>
      </c>
      <c r="H90" s="534">
        <v>12</v>
      </c>
      <c r="I90" s="534">
        <v>0</v>
      </c>
      <c r="J90" s="534">
        <v>0</v>
      </c>
      <c r="K90" s="534">
        <v>2</v>
      </c>
      <c r="L90" s="534">
        <v>6</v>
      </c>
      <c r="M90" s="467"/>
      <c r="N90" s="12"/>
    </row>
    <row r="91" ht="13.55" customHeight="1">
      <c r="A91" t="s" s="532">
        <v>29</v>
      </c>
      <c r="B91" s="533">
        <v>0</v>
      </c>
      <c r="C91" s="534">
        <v>1</v>
      </c>
      <c r="D91" s="534">
        <v>1</v>
      </c>
      <c r="E91" s="534">
        <v>4</v>
      </c>
      <c r="F91" s="534">
        <v>1</v>
      </c>
      <c r="G91" s="534">
        <v>0</v>
      </c>
      <c r="H91" s="534">
        <v>1</v>
      </c>
      <c r="I91" s="534">
        <v>0</v>
      </c>
      <c r="J91" s="534">
        <v>1</v>
      </c>
      <c r="K91" s="534">
        <v>2</v>
      </c>
      <c r="L91" s="534">
        <v>2</v>
      </c>
      <c r="M91" s="534">
        <v>1</v>
      </c>
      <c r="N91" s="12"/>
    </row>
    <row r="92" ht="13.55" customHeight="1">
      <c r="A92" s="365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 ht="13.5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ht="18.75" customHeight="1">
      <c r="A94" t="s" s="520">
        <v>2126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</row>
    <row r="95" ht="18.75" customHeight="1">
      <c r="A95" t="s" s="521">
        <v>2113</v>
      </c>
      <c r="B95" s="522"/>
      <c r="C95" s="522"/>
      <c r="D95" s="522"/>
      <c r="E95" s="522"/>
      <c r="F95" s="522"/>
      <c r="G95" s="522"/>
      <c r="H95" s="522"/>
      <c r="I95" s="522"/>
      <c r="J95" s="522"/>
      <c r="K95" s="522"/>
      <c r="L95" s="522"/>
      <c r="M95" s="522"/>
      <c r="N95" s="522"/>
    </row>
    <row r="96" ht="13.55" customHeight="1">
      <c r="A96" s="523"/>
      <c r="B96" t="s" s="524">
        <v>2095</v>
      </c>
      <c r="C96" t="s" s="524">
        <v>1134</v>
      </c>
      <c r="D96" t="s" s="524">
        <v>1136</v>
      </c>
      <c r="E96" t="s" s="524">
        <v>2096</v>
      </c>
      <c r="F96" t="s" s="524">
        <v>1035</v>
      </c>
      <c r="G96" t="s" s="524">
        <v>1096</v>
      </c>
      <c r="H96" t="s" s="524">
        <v>1044</v>
      </c>
      <c r="I96" t="s" s="524">
        <v>2097</v>
      </c>
      <c r="J96" t="s" s="524">
        <v>2098</v>
      </c>
      <c r="K96" t="s" s="524">
        <v>1052</v>
      </c>
      <c r="L96" t="s" s="524">
        <v>2099</v>
      </c>
      <c r="M96" t="s" s="524">
        <v>1063</v>
      </c>
      <c r="N96" t="s" s="525">
        <v>2100</v>
      </c>
    </row>
    <row r="97" ht="13.55" customHeight="1">
      <c r="A97" t="s" s="526">
        <v>2127</v>
      </c>
      <c r="B97" s="527">
        <v>34</v>
      </c>
      <c r="C97" s="528">
        <v>32</v>
      </c>
      <c r="D97" s="528">
        <v>32</v>
      </c>
      <c r="E97" s="528">
        <v>36</v>
      </c>
      <c r="F97" s="528">
        <v>35</v>
      </c>
      <c r="G97" s="528">
        <v>34</v>
      </c>
      <c r="H97" s="528">
        <v>31</v>
      </c>
      <c r="I97" s="528">
        <v>33</v>
      </c>
      <c r="J97" s="528">
        <v>32</v>
      </c>
      <c r="K97" s="528">
        <v>29</v>
      </c>
      <c r="L97" s="528">
        <v>28</v>
      </c>
      <c r="M97" s="528">
        <v>28</v>
      </c>
      <c r="N97" s="550">
        <f>SUM(B97:M97)/12</f>
        <v>32</v>
      </c>
    </row>
    <row r="98" ht="13.55" customHeight="1">
      <c r="A98" t="s" s="526">
        <v>2124</v>
      </c>
      <c r="B98" s="530">
        <v>70</v>
      </c>
      <c r="C98" s="103">
        <v>75</v>
      </c>
      <c r="D98" s="103">
        <v>77</v>
      </c>
      <c r="E98" s="103">
        <v>85</v>
      </c>
      <c r="F98" s="103">
        <v>87</v>
      </c>
      <c r="G98" s="103">
        <v>86</v>
      </c>
      <c r="H98" s="103">
        <v>87</v>
      </c>
      <c r="I98" s="103">
        <v>86</v>
      </c>
      <c r="J98" s="103">
        <v>88</v>
      </c>
      <c r="K98" s="103">
        <v>89</v>
      </c>
      <c r="L98" s="103">
        <v>89</v>
      </c>
      <c r="M98" s="103">
        <v>89</v>
      </c>
      <c r="N98" s="551">
        <f>SUM(B98:M98)/12</f>
        <v>84</v>
      </c>
    </row>
    <row r="99" ht="13.55" customHeight="1">
      <c r="A99" t="s" s="526">
        <v>2125</v>
      </c>
      <c r="B99" s="530">
        <v>8</v>
      </c>
      <c r="C99" s="103">
        <v>5</v>
      </c>
      <c r="D99" s="103">
        <v>3</v>
      </c>
      <c r="E99" s="103">
        <v>3</v>
      </c>
      <c r="F99" s="103">
        <v>1</v>
      </c>
      <c r="G99" s="103">
        <v>1</v>
      </c>
      <c r="H99" s="103">
        <v>1</v>
      </c>
      <c r="I99" s="103">
        <v>1</v>
      </c>
      <c r="J99" s="103">
        <v>1</v>
      </c>
      <c r="K99" s="103">
        <v>1</v>
      </c>
      <c r="L99" s="103">
        <v>1</v>
      </c>
      <c r="M99" s="103">
        <v>1</v>
      </c>
      <c r="N99" s="551">
        <f>SUM(B99:M99)/12</f>
        <v>2.25</v>
      </c>
    </row>
    <row r="100" ht="13.55" customHeight="1">
      <c r="A100" t="s" s="532">
        <v>2102</v>
      </c>
      <c r="B100" s="533">
        <f>SUM(B97:B99)</f>
        <v>112</v>
      </c>
      <c r="C100" s="534">
        <f>SUM(C97:C99)</f>
        <v>112</v>
      </c>
      <c r="D100" s="534">
        <f>SUM(D97:D99)</f>
        <v>112</v>
      </c>
      <c r="E100" s="534">
        <f>SUM(E97:E99)</f>
        <v>124</v>
      </c>
      <c r="F100" s="534">
        <f>SUM(F97:F99)</f>
        <v>123</v>
      </c>
      <c r="G100" s="534">
        <f>SUM(G97:G99)</f>
        <v>121</v>
      </c>
      <c r="H100" s="534">
        <f>SUM(H97:H99)</f>
        <v>119</v>
      </c>
      <c r="I100" s="534">
        <f>SUM(I97:I99)</f>
        <v>120</v>
      </c>
      <c r="J100" s="534">
        <f>SUM(J97:J99)</f>
        <v>121</v>
      </c>
      <c r="K100" s="534">
        <f>SUM(K97:K99)</f>
        <v>119</v>
      </c>
      <c r="L100" s="534">
        <f>SUM(L97:L99)</f>
        <v>118</v>
      </c>
      <c r="M100" s="534">
        <f>SUM(M97:M99)</f>
        <v>118</v>
      </c>
      <c r="N100" s="531">
        <f>SUM(B100:M100)/12</f>
        <v>118.25</v>
      </c>
    </row>
    <row r="101" ht="13.55" customHeight="1">
      <c r="A101" s="34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</row>
    <row r="102" ht="13.55" customHeight="1">
      <c r="A102" t="s" s="532">
        <v>27</v>
      </c>
      <c r="B102" s="535"/>
      <c r="C102" s="534">
        <v>1</v>
      </c>
      <c r="D102" s="467"/>
      <c r="E102" s="534">
        <v>12</v>
      </c>
      <c r="F102" s="534">
        <v>2</v>
      </c>
      <c r="G102" s="534">
        <v>0</v>
      </c>
      <c r="H102" s="534">
        <v>1</v>
      </c>
      <c r="I102" s="534">
        <v>1</v>
      </c>
      <c r="J102" s="534">
        <v>1</v>
      </c>
      <c r="K102" s="534">
        <v>0</v>
      </c>
      <c r="L102" s="534">
        <v>0</v>
      </c>
      <c r="M102" s="534">
        <v>0</v>
      </c>
      <c r="N102" s="12"/>
    </row>
    <row r="103" ht="13.55" customHeight="1">
      <c r="A103" t="s" s="532">
        <v>29</v>
      </c>
      <c r="B103" s="535"/>
      <c r="C103" s="534">
        <v>1</v>
      </c>
      <c r="D103" s="467"/>
      <c r="E103" s="467"/>
      <c r="F103" s="534">
        <v>3</v>
      </c>
      <c r="G103" s="534">
        <v>3</v>
      </c>
      <c r="H103" s="534">
        <v>1</v>
      </c>
      <c r="I103" s="534">
        <v>0</v>
      </c>
      <c r="J103" s="534">
        <v>2</v>
      </c>
      <c r="K103" s="534">
        <v>1</v>
      </c>
      <c r="L103" s="534">
        <v>0</v>
      </c>
      <c r="M103" s="534">
        <v>0</v>
      </c>
      <c r="N103" s="12"/>
    </row>
    <row r="104" ht="13.55" customHeight="1">
      <c r="A104" s="365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</row>
    <row r="105" ht="13.5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</row>
    <row r="106" ht="13.5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</row>
    <row r="107" ht="13.5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</row>
    <row r="108" ht="13.5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</row>
    <row r="109" ht="13.5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</row>
    <row r="110" ht="13.5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</row>
    <row r="111" ht="13.5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</row>
    <row r="112" ht="13.5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</row>
    <row r="113" ht="13.5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</row>
    <row r="114" ht="13.5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</row>
    <row r="115" ht="13.5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</row>
    <row r="116" ht="13.5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</row>
    <row r="117" ht="13.5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</row>
    <row r="118" ht="13.5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</row>
    <row r="119" ht="13.5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</row>
    <row r="120" ht="13.5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</row>
    <row r="121" ht="13.5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</row>
    <row r="122" ht="13.5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</row>
    <row r="123" ht="13.5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</row>
    <row r="124" ht="13.5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</row>
    <row r="125" ht="13.5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</row>
    <row r="126" ht="13.5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</row>
    <row r="127" ht="13.5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</row>
    <row r="128" ht="13.5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</row>
    <row r="129" ht="13.5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</row>
    <row r="130" ht="13.5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</row>
    <row r="131" ht="13.5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</row>
    <row r="132" ht="13.5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</row>
    <row r="133" ht="13.5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</row>
    <row r="134" ht="13.5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</row>
    <row r="135" ht="13.5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</row>
    <row r="136" ht="13.5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</row>
    <row r="137" ht="13.5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</row>
    <row r="138" ht="13.5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</row>
    <row r="139" ht="13.5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</row>
    <row r="140" ht="13.5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</row>
    <row r="141" ht="13.5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</row>
    <row r="142" ht="13.5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</row>
    <row r="143" ht="13.5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</row>
    <row r="144" ht="13.5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</row>
    <row r="145" ht="13.5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</row>
    <row r="146" ht="13.5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</row>
    <row r="147" ht="13.5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</row>
    <row r="148" ht="13.5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</row>
    <row r="149" ht="13.5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</row>
    <row r="150" ht="13.5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</row>
    <row r="151" ht="13.5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</row>
    <row r="152" ht="13.5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</row>
    <row r="153" ht="13.5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</row>
    <row r="154" ht="13.5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</row>
    <row r="155" ht="13.5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</row>
    <row r="156" ht="13.5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</row>
    <row r="157" ht="13.5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</row>
    <row r="158" ht="13.5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</row>
    <row r="159" ht="13.5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</row>
    <row r="160" ht="13.5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</row>
    <row r="161" ht="13.5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</row>
    <row r="162" ht="13.5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</row>
    <row r="163" ht="13.5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</row>
    <row r="164" ht="13.5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</row>
    <row r="165" ht="13.5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</row>
    <row r="166" ht="13.5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</row>
    <row r="167" ht="13.5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</row>
    <row r="168" ht="13.5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</row>
    <row r="169" ht="13.5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</row>
    <row r="170" ht="13.5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</row>
    <row r="171" ht="13.5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</row>
    <row r="172" ht="13.5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</row>
    <row r="173" ht="13.5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</row>
    <row r="174" ht="13.5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</row>
    <row r="175" ht="13.5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</row>
    <row r="176" ht="13.5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</row>
    <row r="177" ht="13.5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</row>
    <row r="178" ht="13.5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</row>
    <row r="179" ht="13.5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</row>
    <row r="180" ht="13.5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</row>
    <row r="181" ht="13.5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</row>
    <row r="182" ht="13.5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</row>
    <row r="183" ht="13.5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</row>
    <row r="184" ht="13.5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</row>
    <row r="185" ht="13.5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</row>
    <row r="186" ht="13.5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</row>
    <row r="187" ht="13.5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</row>
    <row r="188" ht="13.5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</row>
    <row r="189" ht="13.5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</row>
    <row r="190" ht="13.5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</row>
    <row r="191" ht="13.5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</row>
    <row r="192" ht="13.5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</row>
    <row r="193" ht="13.5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</row>
    <row r="194" ht="13.5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</row>
    <row r="195" ht="13.5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</row>
    <row r="196" ht="13.5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</row>
    <row r="197" ht="13.5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</row>
    <row r="198" ht="13.5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</row>
    <row r="199" ht="13.5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</row>
    <row r="200" ht="13.5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</row>
    <row r="201" ht="13.5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</row>
    <row r="202" ht="13.5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</row>
    <row r="203" ht="13.5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</row>
    <row r="204" ht="13.5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</row>
    <row r="205" ht="13.5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</row>
    <row r="206" ht="13.5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</row>
    <row r="207" ht="13.5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</row>
    <row r="208" ht="13.5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</row>
    <row r="209" ht="13.5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</row>
    <row r="210" ht="13.5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</row>
    <row r="211" ht="13.5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</row>
    <row r="212" ht="13.5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</row>
    <row r="213" ht="13.5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t="s" s="554">
        <v>2128</v>
      </c>
      <c r="N213" s="12"/>
    </row>
  </sheetData>
  <pageMargins left="0.49" right="0.24" top="0.787402" bottom="0.787402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  <drawing r:id="rId1"/>
  <legacyDrawing r:id="rId2"/>
</worksheet>
</file>

<file path=xl/worksheets/sheet7.xml><?xml version="1.0" encoding="utf-8"?>
<worksheet xmlns:r="http://schemas.openxmlformats.org/officeDocument/2006/relationships" xmlns="http://schemas.openxmlformats.org/spreadsheetml/2006/main">
  <dimension ref="A1:M119"/>
  <sheetViews>
    <sheetView workbookViewId="0" showGridLines="0" defaultGridColor="1"/>
  </sheetViews>
  <sheetFormatPr defaultColWidth="10.8333" defaultRowHeight="15" customHeight="1" outlineLevelRow="0" outlineLevelCol="0"/>
  <cols>
    <col min="1" max="1" width="27.8516" style="555" customWidth="1"/>
    <col min="2" max="2" width="64.5" style="555" customWidth="1"/>
    <col min="3" max="13" width="10.8516" style="555" customWidth="1"/>
    <col min="14" max="16384" width="10.8516" style="555" customWidth="1"/>
  </cols>
  <sheetData>
    <row r="1" ht="26.25" customHeight="1">
      <c r="A1" t="s" s="556">
        <v>2130</v>
      </c>
      <c r="B1" s="33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ht="24" customHeight="1">
      <c r="A2" t="s" s="557">
        <v>2131</v>
      </c>
      <c r="B2" t="s" s="558">
        <v>2132</v>
      </c>
      <c r="C2" s="57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24" customHeight="1">
      <c r="A3" t="s" s="557">
        <v>2133</v>
      </c>
      <c r="B3" t="s" s="558">
        <v>2134</v>
      </c>
      <c r="C3" s="57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ht="24" customHeight="1">
      <c r="A4" t="s" s="557">
        <v>2135</v>
      </c>
      <c r="B4" t="s" s="558">
        <v>2136</v>
      </c>
      <c r="C4" s="57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ht="24" customHeight="1">
      <c r="A5" t="s" s="557">
        <v>2137</v>
      </c>
      <c r="B5" t="s" s="558">
        <v>2138</v>
      </c>
      <c r="C5" s="57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ht="24" customHeight="1">
      <c r="A6" t="s" s="557">
        <v>2139</v>
      </c>
      <c r="B6" t="s" s="558">
        <v>2140</v>
      </c>
      <c r="C6" s="57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ht="24" customHeight="1">
      <c r="A7" t="s" s="557">
        <v>2141</v>
      </c>
      <c r="B7" t="s" s="558">
        <v>2142</v>
      </c>
      <c r="C7" s="57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ht="24" customHeight="1">
      <c r="A8" t="s" s="557">
        <v>2143</v>
      </c>
      <c r="B8" t="s" s="558">
        <v>2144</v>
      </c>
      <c r="C8" s="57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ht="24" customHeight="1">
      <c r="A9" t="s" s="557">
        <v>2145</v>
      </c>
      <c r="B9" t="s" s="558">
        <v>2146</v>
      </c>
      <c r="C9" s="57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ht="24" customHeight="1">
      <c r="A10" t="s" s="557">
        <v>2147</v>
      </c>
      <c r="B10" t="s" s="558">
        <v>2148</v>
      </c>
      <c r="C10" s="57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ht="24" customHeight="1">
      <c r="A11" t="s" s="557">
        <v>2149</v>
      </c>
      <c r="B11" t="s" s="558">
        <v>2150</v>
      </c>
      <c r="C11" s="57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ht="24" customHeight="1">
      <c r="A12" t="s" s="557">
        <v>2151</v>
      </c>
      <c r="B12" t="s" s="558">
        <v>2152</v>
      </c>
      <c r="C12" s="57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24" customHeight="1">
      <c r="A13" t="s" s="557">
        <v>2153</v>
      </c>
      <c r="B13" t="s" s="558">
        <v>2154</v>
      </c>
      <c r="C13" s="57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24" customHeight="1">
      <c r="A14" t="s" s="557">
        <v>2155</v>
      </c>
      <c r="B14" t="s" s="558">
        <v>2156</v>
      </c>
      <c r="C14" s="57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4" customHeight="1">
      <c r="A15" t="s" s="557">
        <v>2157</v>
      </c>
      <c r="B15" t="s" s="558">
        <v>2158</v>
      </c>
      <c r="C15" s="57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4" customHeight="1">
      <c r="A16" t="s" s="557">
        <v>2159</v>
      </c>
      <c r="B16" t="s" s="558">
        <v>2160</v>
      </c>
      <c r="C16" s="57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13.55" customHeight="1">
      <c r="A17" s="287"/>
      <c r="B17" s="287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13.5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13.5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ht="13.5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ht="13.5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ht="13.5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ht="13.55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ht="13.55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ht="13.55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ht="13.55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13.5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13.5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13.5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13.5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13.5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13.5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13.5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13.5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13.5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ht="13.5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ht="13.5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ht="13.55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ht="13.5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ht="13.55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ht="13.5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ht="13.5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ht="13.5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ht="13.5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ht="13.5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ht="13.5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ht="13.5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ht="13.5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ht="13.5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ht="13.5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ht="13.5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ht="13.5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ht="13.5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ht="13.5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ht="13.5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ht="13.5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ht="13.5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ht="13.5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ht="13.5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ht="13.5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  <row r="61" ht="13.5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  <row r="62" ht="13.5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</row>
    <row r="63" ht="13.5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</row>
    <row r="64" ht="13.5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</row>
    <row r="65" ht="13.5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</row>
    <row r="66" ht="13.5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</row>
    <row r="67" ht="13.5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ht="13.5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ht="13.5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ht="13.5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ht="13.5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  <row r="72" ht="13.5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</row>
    <row r="73" ht="13.5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ht="13.5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ht="13.5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ht="13.5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ht="13.5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</row>
    <row r="78" ht="13.5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</row>
    <row r="79" ht="13.5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</row>
    <row r="80" ht="13.5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</row>
    <row r="81" ht="13.5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</row>
    <row r="82" ht="13.5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</row>
    <row r="83" ht="13.5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</row>
    <row r="84" ht="13.5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</row>
    <row r="85" ht="13.5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</row>
    <row r="86" ht="13.5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</row>
    <row r="87" ht="13.5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</row>
    <row r="88" ht="13.5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</row>
    <row r="89" ht="13.5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</row>
    <row r="90" ht="13.5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</row>
    <row r="91" ht="13.5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</row>
    <row r="92" ht="13.5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</row>
    <row r="93" ht="13.5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</row>
    <row r="94" ht="13.5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</row>
    <row r="95" ht="13.5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</row>
    <row r="96" ht="13.5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</row>
    <row r="97" ht="13.5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</row>
    <row r="98" ht="13.5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</row>
    <row r="99" ht="13.5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</row>
    <row r="100" ht="13.5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</row>
    <row r="101" ht="13.5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</row>
    <row r="102" ht="13.5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</row>
    <row r="103" ht="13.5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</row>
    <row r="104" ht="13.5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</row>
    <row r="105" ht="13.5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</row>
    <row r="106" ht="13.5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</row>
    <row r="107" ht="13.5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</row>
    <row r="108" ht="13.5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</row>
    <row r="109" ht="13.5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</row>
    <row r="110" ht="13.5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</row>
    <row r="111" ht="13.5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</row>
    <row r="112" ht="13.5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</row>
    <row r="113" ht="13.5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</row>
    <row r="114" ht="13.5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</row>
    <row r="115" ht="13.5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</row>
    <row r="116" ht="13.5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</row>
    <row r="117" ht="13.5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</row>
    <row r="118" ht="13.5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</row>
    <row r="119" ht="13.5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t="s" s="554">
        <v>2128</v>
      </c>
    </row>
  </sheetData>
  <pageMargins left="0.7" right="0.7" top="0.787402" bottom="0.787402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dimension ref="A1:I418"/>
  <sheetViews>
    <sheetView workbookViewId="0" showGridLines="0" defaultGridColor="1"/>
  </sheetViews>
  <sheetFormatPr defaultColWidth="11.5" defaultRowHeight="16.5" customHeight="1" outlineLevelRow="0" outlineLevelCol="0"/>
  <cols>
    <col min="1" max="1" width="6.17188" style="559" customWidth="1"/>
    <col min="2" max="2" width="6.67188" style="559" customWidth="1"/>
    <col min="3" max="3" width="45.1719" style="559" customWidth="1"/>
    <col min="4" max="4" width="8.5" style="559" customWidth="1"/>
    <col min="5" max="5" width="6.5" style="559" customWidth="1"/>
    <col min="6" max="6" width="13.5" style="559" customWidth="1"/>
    <col min="7" max="7" width="20.3516" style="559" customWidth="1"/>
    <col min="8" max="8" width="55.5" style="559" customWidth="1"/>
    <col min="9" max="9" width="11.5" style="559" customWidth="1"/>
    <col min="10" max="16384" width="11.5" style="559" customWidth="1"/>
  </cols>
  <sheetData>
    <row r="1" ht="20.25" customHeight="1">
      <c r="A1" s="15"/>
      <c r="B1" s="15"/>
      <c r="C1" t="s" s="560">
        <v>2162</v>
      </c>
      <c r="D1" s="561"/>
      <c r="E1" s="562"/>
      <c r="F1" s="562"/>
      <c r="G1" s="562"/>
      <c r="H1" s="563"/>
      <c r="I1" s="311"/>
    </row>
    <row r="2" ht="26.25" customHeight="1">
      <c r="A2" t="s" s="564">
        <v>1019</v>
      </c>
      <c r="B2" t="s" s="564">
        <v>2163</v>
      </c>
      <c r="C2" t="s" s="564">
        <v>2164</v>
      </c>
      <c r="D2" s="565"/>
      <c r="E2" t="s" s="566">
        <v>2165</v>
      </c>
      <c r="F2" t="s" s="566">
        <v>2166</v>
      </c>
      <c r="G2" s="566"/>
      <c r="H2" t="s" s="564">
        <v>2106</v>
      </c>
      <c r="I2" s="405"/>
    </row>
    <row r="3" ht="26.25" customHeight="1">
      <c r="A3" t="s" s="567">
        <v>2167</v>
      </c>
      <c r="B3" s="564"/>
      <c r="C3" s="564"/>
      <c r="D3" s="565"/>
      <c r="E3" s="566"/>
      <c r="F3" s="566"/>
      <c r="G3" s="566"/>
      <c r="H3" s="564"/>
      <c r="I3" s="405"/>
    </row>
    <row r="4" ht="20.1" customHeight="1">
      <c r="A4" s="389">
        <v>10037</v>
      </c>
      <c r="B4" s="389">
        <v>16614</v>
      </c>
      <c r="C4" t="s" s="406">
        <v>2168</v>
      </c>
      <c r="D4" t="s" s="568">
        <v>1030</v>
      </c>
      <c r="E4" t="s" s="89">
        <v>1136</v>
      </c>
      <c r="F4" t="s" s="89">
        <v>1456</v>
      </c>
      <c r="G4" s="244"/>
      <c r="H4" t="s" s="569">
        <v>1028</v>
      </c>
      <c r="I4" s="405"/>
    </row>
    <row r="5" ht="20.1" customHeight="1">
      <c r="A5" s="389">
        <v>10092</v>
      </c>
      <c r="B5" s="389">
        <v>16646</v>
      </c>
      <c r="C5" t="s" s="406">
        <v>2169</v>
      </c>
      <c r="D5" t="s" s="568">
        <v>1030</v>
      </c>
      <c r="E5" t="s" s="89">
        <v>2096</v>
      </c>
      <c r="F5" t="s" s="89">
        <v>1457</v>
      </c>
      <c r="G5" s="244"/>
      <c r="H5" t="s" s="569">
        <v>2170</v>
      </c>
      <c r="I5" s="405"/>
    </row>
    <row r="6" ht="20.1" customHeight="1">
      <c r="A6" s="389">
        <v>10091</v>
      </c>
      <c r="B6" s="389">
        <v>16634</v>
      </c>
      <c r="C6" t="s" s="406">
        <v>2171</v>
      </c>
      <c r="D6" t="s" s="568">
        <v>1030</v>
      </c>
      <c r="E6" t="s" s="89">
        <v>1096</v>
      </c>
      <c r="F6" t="s" s="89">
        <v>2172</v>
      </c>
      <c r="G6" s="244"/>
      <c r="H6" t="s" s="569">
        <v>1461</v>
      </c>
      <c r="I6" s="405"/>
    </row>
    <row r="7" ht="20.1" customHeight="1">
      <c r="A7" s="389">
        <v>10009</v>
      </c>
      <c r="B7" s="389">
        <v>14231</v>
      </c>
      <c r="C7" t="s" s="406">
        <v>2173</v>
      </c>
      <c r="D7" t="s" s="568">
        <v>1030</v>
      </c>
      <c r="E7" t="s" s="89">
        <v>2174</v>
      </c>
      <c r="F7" t="s" s="89">
        <v>1463</v>
      </c>
      <c r="G7" s="244"/>
      <c r="H7" t="s" s="569">
        <v>1464</v>
      </c>
      <c r="I7" s="405"/>
    </row>
    <row r="8" ht="20.1" customHeight="1">
      <c r="A8" s="389">
        <v>10108</v>
      </c>
      <c r="B8" s="389">
        <v>16977</v>
      </c>
      <c r="C8" t="s" s="406">
        <v>2175</v>
      </c>
      <c r="D8" s="182"/>
      <c r="E8" t="s" s="89">
        <v>1096</v>
      </c>
      <c r="F8" s="570">
        <v>43632</v>
      </c>
      <c r="G8" s="570"/>
      <c r="H8" t="s" s="569">
        <v>2176</v>
      </c>
      <c r="I8" s="405"/>
    </row>
    <row r="9" ht="20.1" customHeight="1">
      <c r="A9" s="389">
        <v>10063</v>
      </c>
      <c r="B9" s="389">
        <v>13850</v>
      </c>
      <c r="C9" t="s" s="406">
        <v>2177</v>
      </c>
      <c r="D9" t="s" s="568">
        <v>1030</v>
      </c>
      <c r="E9" t="s" s="89">
        <v>1096</v>
      </c>
      <c r="F9" s="570">
        <v>43635</v>
      </c>
      <c r="G9" s="570"/>
      <c r="H9" t="s" s="569">
        <v>2178</v>
      </c>
      <c r="I9" s="405"/>
    </row>
    <row r="10" ht="20.1" customHeight="1">
      <c r="A10" s="571">
        <v>10030</v>
      </c>
      <c r="B10" t="s" s="572">
        <v>1423</v>
      </c>
      <c r="C10" t="s" s="572">
        <v>2179</v>
      </c>
      <c r="D10" t="s" s="573">
        <v>1068</v>
      </c>
      <c r="E10" t="s" s="89">
        <v>2174</v>
      </c>
      <c r="F10" t="s" s="89">
        <v>2180</v>
      </c>
      <c r="G10" s="244"/>
      <c r="H10" t="s" s="141">
        <v>2181</v>
      </c>
      <c r="I10" s="405"/>
    </row>
    <row r="11" ht="20.1" customHeight="1">
      <c r="A11" s="389">
        <v>10036</v>
      </c>
      <c r="B11" s="389">
        <v>16260</v>
      </c>
      <c r="C11" t="s" s="406">
        <v>2182</v>
      </c>
      <c r="D11" t="s" s="568">
        <v>1030</v>
      </c>
      <c r="E11" t="s" s="89">
        <v>2183</v>
      </c>
      <c r="F11" t="s" s="89">
        <v>2184</v>
      </c>
      <c r="G11" s="244"/>
      <c r="H11" t="s" s="569">
        <v>2185</v>
      </c>
      <c r="I11" s="405"/>
    </row>
    <row r="12" ht="9.75" customHeight="1">
      <c r="A12" s="574"/>
      <c r="B12" s="574"/>
      <c r="C12" s="574"/>
      <c r="D12" s="574"/>
      <c r="E12" s="575"/>
      <c r="F12" s="575"/>
      <c r="G12" s="575"/>
      <c r="H12" s="576"/>
      <c r="I12" s="405"/>
    </row>
    <row r="13" ht="20.1" customHeight="1">
      <c r="A13" s="571">
        <v>10004</v>
      </c>
      <c r="B13" t="s" s="572">
        <v>1429</v>
      </c>
      <c r="C13" t="s" s="572">
        <v>2186</v>
      </c>
      <c r="D13" t="s" s="573">
        <v>1068</v>
      </c>
      <c r="E13" t="s" s="89">
        <v>2187</v>
      </c>
      <c r="F13" s="570">
        <v>43695</v>
      </c>
      <c r="G13" s="570"/>
      <c r="H13" t="s" s="141">
        <v>1636</v>
      </c>
      <c r="I13" s="405"/>
    </row>
    <row r="14" ht="20.1" customHeight="1">
      <c r="A14" s="389">
        <v>10087</v>
      </c>
      <c r="B14" s="389">
        <v>16102</v>
      </c>
      <c r="C14" t="s" s="406">
        <v>2188</v>
      </c>
      <c r="D14" s="182"/>
      <c r="E14" t="s" s="89">
        <v>2187</v>
      </c>
      <c r="F14" s="570"/>
      <c r="G14" s="570"/>
      <c r="H14" t="s" s="569">
        <v>2189</v>
      </c>
      <c r="I14" s="405"/>
    </row>
    <row r="15" ht="20.1" customHeight="1">
      <c r="A15" s="389">
        <v>10038</v>
      </c>
      <c r="B15" s="389">
        <v>16640</v>
      </c>
      <c r="C15" t="s" s="406">
        <v>2190</v>
      </c>
      <c r="D15" t="s" s="568">
        <v>1030</v>
      </c>
      <c r="E15" t="s" s="89">
        <v>2187</v>
      </c>
      <c r="F15" s="570">
        <v>43707</v>
      </c>
      <c r="G15" s="570"/>
      <c r="H15" t="s" s="141">
        <v>2191</v>
      </c>
      <c r="I15" s="405"/>
    </row>
    <row r="16" ht="9.75" customHeight="1">
      <c r="A16" s="502"/>
      <c r="B16" s="502"/>
      <c r="C16" s="502"/>
      <c r="D16" s="502"/>
      <c r="E16" s="502"/>
      <c r="F16" s="502"/>
      <c r="G16" s="502"/>
      <c r="H16" s="502"/>
      <c r="I16" s="311"/>
    </row>
    <row r="17" ht="20.1" customHeight="1">
      <c r="A17" s="577">
        <v>10154</v>
      </c>
      <c r="B17" s="577">
        <v>10154</v>
      </c>
      <c r="C17" t="s" s="578">
        <v>2192</v>
      </c>
      <c r="D17" t="s" s="578">
        <v>52</v>
      </c>
      <c r="E17" t="s" s="579">
        <v>2183</v>
      </c>
      <c r="F17" s="580">
        <v>43709</v>
      </c>
      <c r="G17" s="580"/>
      <c r="H17" t="s" s="581">
        <v>2193</v>
      </c>
      <c r="I17" s="405"/>
    </row>
    <row r="18" ht="20.1" customHeight="1">
      <c r="A18" s="389">
        <v>10144</v>
      </c>
      <c r="B18" s="389">
        <v>15506</v>
      </c>
      <c r="C18" t="s" s="406">
        <v>2194</v>
      </c>
      <c r="D18" t="s" s="406">
        <v>52</v>
      </c>
      <c r="E18" t="s" s="89">
        <v>2183</v>
      </c>
      <c r="F18" s="570">
        <v>43709</v>
      </c>
      <c r="G18" s="570"/>
      <c r="H18" t="s" s="569">
        <v>2195</v>
      </c>
      <c r="I18" s="405"/>
    </row>
    <row r="19" ht="20.1" customHeight="1">
      <c r="A19" s="582">
        <v>10132</v>
      </c>
      <c r="B19" s="582">
        <v>15907</v>
      </c>
      <c r="C19" t="s" s="388">
        <v>2196</v>
      </c>
      <c r="D19" t="s" s="573">
        <v>2197</v>
      </c>
      <c r="E19" t="s" s="89">
        <v>2183</v>
      </c>
      <c r="F19" t="s" s="89">
        <v>2198</v>
      </c>
      <c r="G19" s="570"/>
      <c r="H19" t="s" s="569">
        <v>2199</v>
      </c>
      <c r="I19" s="405"/>
    </row>
    <row r="20" ht="20.1" customHeight="1">
      <c r="A20" s="389">
        <v>10157</v>
      </c>
      <c r="B20" s="389">
        <v>16998</v>
      </c>
      <c r="C20" t="s" s="406">
        <v>2200</v>
      </c>
      <c r="D20" t="s" s="406">
        <v>52</v>
      </c>
      <c r="E20" t="s" s="89">
        <v>2183</v>
      </c>
      <c r="F20" s="570">
        <v>43709</v>
      </c>
      <c r="G20" s="570"/>
      <c r="H20" t="s" s="569">
        <v>2201</v>
      </c>
      <c r="I20" s="405"/>
    </row>
    <row r="21" ht="20.1" customHeight="1">
      <c r="A21" s="582">
        <v>10156</v>
      </c>
      <c r="B21" s="582">
        <v>10156</v>
      </c>
      <c r="C21" t="s" s="388">
        <v>2202</v>
      </c>
      <c r="D21" t="s" s="583">
        <v>2203</v>
      </c>
      <c r="E21" t="s" s="89">
        <v>2183</v>
      </c>
      <c r="F21" s="570">
        <v>43711</v>
      </c>
      <c r="G21" s="570"/>
      <c r="H21" t="s" s="569">
        <v>2204</v>
      </c>
      <c r="I21" s="405"/>
    </row>
    <row r="22" ht="20.1" customHeight="1">
      <c r="A22" s="571">
        <v>10097</v>
      </c>
      <c r="B22" t="s" s="572">
        <v>1434</v>
      </c>
      <c r="C22" t="s" s="572">
        <v>2205</v>
      </c>
      <c r="D22" t="s" s="573">
        <v>1068</v>
      </c>
      <c r="E22" t="s" s="89">
        <v>2183</v>
      </c>
      <c r="F22" s="570">
        <v>43716</v>
      </c>
      <c r="G22" s="570"/>
      <c r="H22" t="s" s="569">
        <v>2206</v>
      </c>
      <c r="I22" s="405"/>
    </row>
    <row r="23" ht="20.1" customHeight="1">
      <c r="A23" s="582">
        <v>10133</v>
      </c>
      <c r="B23" s="582">
        <v>15909</v>
      </c>
      <c r="C23" t="s" s="388">
        <v>2207</v>
      </c>
      <c r="D23" t="s" s="573">
        <v>2208</v>
      </c>
      <c r="E23" t="s" s="89">
        <v>2183</v>
      </c>
      <c r="F23" s="570">
        <v>43717</v>
      </c>
      <c r="G23" s="570"/>
      <c r="H23" t="s" s="569">
        <v>2209</v>
      </c>
      <c r="I23" s="405"/>
    </row>
    <row r="24" ht="20.1" customHeight="1">
      <c r="A24" s="571">
        <v>10061</v>
      </c>
      <c r="B24" t="s" s="572">
        <v>1439</v>
      </c>
      <c r="C24" t="s" s="572">
        <v>2210</v>
      </c>
      <c r="D24" t="s" s="573">
        <v>1068</v>
      </c>
      <c r="E24" t="s" s="89">
        <v>2183</v>
      </c>
      <c r="F24" s="570">
        <v>43738</v>
      </c>
      <c r="G24" s="570"/>
      <c r="H24" t="s" s="569">
        <v>2211</v>
      </c>
      <c r="I24" s="405"/>
    </row>
    <row r="25" ht="20.1" customHeight="1">
      <c r="A25" s="389">
        <v>10018</v>
      </c>
      <c r="B25" s="389">
        <v>14435</v>
      </c>
      <c r="C25" t="s" s="406">
        <v>2212</v>
      </c>
      <c r="D25" t="s" s="568">
        <v>1030</v>
      </c>
      <c r="E25" t="s" s="89">
        <v>2183</v>
      </c>
      <c r="F25" t="s" s="89">
        <v>2213</v>
      </c>
      <c r="G25" s="570"/>
      <c r="H25" t="s" s="569">
        <v>2214</v>
      </c>
      <c r="I25" s="405"/>
    </row>
    <row r="26" ht="9.75" customHeight="1">
      <c r="A26" s="574"/>
      <c r="B26" s="574"/>
      <c r="C26" s="574"/>
      <c r="D26" s="574"/>
      <c r="E26" s="575"/>
      <c r="F26" s="584"/>
      <c r="G26" s="584"/>
      <c r="H26" s="585"/>
      <c r="I26" s="405"/>
    </row>
    <row r="27" ht="20.1" customHeight="1">
      <c r="A27" s="582">
        <v>10022</v>
      </c>
      <c r="B27" s="582">
        <v>14456</v>
      </c>
      <c r="C27" t="s" s="388">
        <v>2215</v>
      </c>
      <c r="D27" t="s" s="568">
        <v>1030</v>
      </c>
      <c r="E27" t="s" s="89">
        <v>2216</v>
      </c>
      <c r="F27" t="s" s="89">
        <v>2217</v>
      </c>
      <c r="G27" s="244"/>
      <c r="H27" t="s" s="141">
        <v>1476</v>
      </c>
      <c r="I27" s="405"/>
    </row>
    <row r="28" ht="20.1" customHeight="1">
      <c r="A28" s="582">
        <v>10143</v>
      </c>
      <c r="B28" s="582">
        <v>15523</v>
      </c>
      <c r="C28" t="s" s="388">
        <v>2218</v>
      </c>
      <c r="D28" t="s" s="586">
        <v>52</v>
      </c>
      <c r="E28" t="s" s="89">
        <v>2216</v>
      </c>
      <c r="F28" s="570">
        <v>43739</v>
      </c>
      <c r="G28" s="570"/>
      <c r="H28" t="s" s="141">
        <v>2219</v>
      </c>
      <c r="I28" s="405"/>
    </row>
    <row r="29" ht="20.1" customHeight="1">
      <c r="A29" s="582">
        <v>10100</v>
      </c>
      <c r="B29" s="582">
        <v>16997</v>
      </c>
      <c r="C29" t="s" s="388">
        <v>2220</v>
      </c>
      <c r="D29" s="181"/>
      <c r="E29" t="s" s="89">
        <v>2216</v>
      </c>
      <c r="F29" s="244"/>
      <c r="G29" s="244"/>
      <c r="H29" t="s" s="141">
        <v>2221</v>
      </c>
      <c r="I29" s="405"/>
    </row>
    <row r="30" ht="20.1" customHeight="1">
      <c r="A30" s="582">
        <v>10155</v>
      </c>
      <c r="B30" s="582">
        <v>10155</v>
      </c>
      <c r="C30" t="s" s="388">
        <v>2222</v>
      </c>
      <c r="D30" t="s" s="586">
        <v>52</v>
      </c>
      <c r="E30" t="s" s="89">
        <v>2216</v>
      </c>
      <c r="F30" s="570">
        <v>43753</v>
      </c>
      <c r="G30" s="570"/>
      <c r="H30" t="s" s="141">
        <v>2223</v>
      </c>
      <c r="I30" s="405"/>
    </row>
    <row r="31" ht="20.1" customHeight="1">
      <c r="A31" s="571">
        <v>10020</v>
      </c>
      <c r="B31" t="s" s="572">
        <v>1445</v>
      </c>
      <c r="C31" t="s" s="572">
        <v>2224</v>
      </c>
      <c r="D31" t="s" s="573">
        <v>1068</v>
      </c>
      <c r="E31" t="s" s="89">
        <v>2216</v>
      </c>
      <c r="F31" s="570">
        <v>43747</v>
      </c>
      <c r="G31" s="570"/>
      <c r="H31" t="s" s="141">
        <v>2225</v>
      </c>
      <c r="I31" s="405"/>
    </row>
    <row r="32" ht="20.1" customHeight="1">
      <c r="A32" s="389">
        <v>10133</v>
      </c>
      <c r="B32" s="389">
        <v>15909</v>
      </c>
      <c r="C32" t="s" s="406">
        <v>2207</v>
      </c>
      <c r="D32" t="s" s="568">
        <v>1030</v>
      </c>
      <c r="E32" t="s" s="89">
        <v>2216</v>
      </c>
      <c r="F32" t="s" s="587">
        <v>2226</v>
      </c>
      <c r="G32" s="588"/>
      <c r="H32" t="s" s="141">
        <v>2227</v>
      </c>
      <c r="I32" s="405"/>
    </row>
    <row r="33" ht="20.1" customHeight="1">
      <c r="A33" s="389">
        <v>10151</v>
      </c>
      <c r="B33" s="389">
        <v>10151</v>
      </c>
      <c r="C33" t="s" s="406">
        <v>2228</v>
      </c>
      <c r="D33" t="s" s="573">
        <v>2229</v>
      </c>
      <c r="E33" t="s" s="89">
        <v>2216</v>
      </c>
      <c r="F33" s="570">
        <v>43761</v>
      </c>
      <c r="G33" s="570"/>
      <c r="H33" t="s" s="141">
        <v>2230</v>
      </c>
      <c r="I33" s="405"/>
    </row>
    <row r="34" ht="20.1" customHeight="1">
      <c r="A34" s="389">
        <v>10093</v>
      </c>
      <c r="B34" s="389">
        <v>16698</v>
      </c>
      <c r="C34" t="s" s="406">
        <v>2231</v>
      </c>
      <c r="D34" t="s" s="573">
        <v>2208</v>
      </c>
      <c r="E34" t="s" s="89">
        <v>2216</v>
      </c>
      <c r="F34" t="s" s="89">
        <v>2232</v>
      </c>
      <c r="G34" s="570"/>
      <c r="H34" t="s" s="141">
        <v>2233</v>
      </c>
      <c r="I34" s="405"/>
    </row>
    <row r="35" ht="20.1" customHeight="1">
      <c r="A35" s="389">
        <v>10087</v>
      </c>
      <c r="B35" s="389">
        <v>16102</v>
      </c>
      <c r="C35" t="s" s="406">
        <v>2188</v>
      </c>
      <c r="D35" s="589"/>
      <c r="E35" t="s" s="89">
        <v>2216</v>
      </c>
      <c r="F35" s="570">
        <v>43764</v>
      </c>
      <c r="G35" s="570"/>
      <c r="H35" t="s" s="141">
        <v>2234</v>
      </c>
      <c r="I35" s="405"/>
    </row>
    <row r="36" ht="20.1" customHeight="1">
      <c r="A36" s="571">
        <v>10086</v>
      </c>
      <c r="B36" t="s" s="572">
        <v>1451</v>
      </c>
      <c r="C36" t="s" s="572">
        <v>2235</v>
      </c>
      <c r="D36" t="s" s="573">
        <v>1068</v>
      </c>
      <c r="E36" t="s" s="89">
        <v>2216</v>
      </c>
      <c r="F36" s="570">
        <v>43769</v>
      </c>
      <c r="G36" s="570"/>
      <c r="H36" t="s" s="141">
        <v>2236</v>
      </c>
      <c r="I36" s="405"/>
    </row>
    <row r="37" ht="9.75" customHeight="1">
      <c r="A37" s="574"/>
      <c r="B37" s="574"/>
      <c r="C37" s="574"/>
      <c r="D37" s="574"/>
      <c r="E37" s="575"/>
      <c r="F37" s="584"/>
      <c r="G37" s="584"/>
      <c r="H37" s="585"/>
      <c r="I37" s="405"/>
    </row>
    <row r="38" ht="17.25" customHeight="1">
      <c r="A38" s="389">
        <v>10018</v>
      </c>
      <c r="B38" s="389">
        <v>14435</v>
      </c>
      <c r="C38" t="s" s="406">
        <v>2212</v>
      </c>
      <c r="D38" t="s" s="573">
        <v>2229</v>
      </c>
      <c r="E38" t="s" s="89">
        <v>2237</v>
      </c>
      <c r="F38" t="s" s="587">
        <v>2238</v>
      </c>
      <c r="G38" s="588"/>
      <c r="H38" t="s" s="141">
        <v>2239</v>
      </c>
      <c r="I38" s="405"/>
    </row>
    <row r="39" ht="20.1" customHeight="1">
      <c r="A39" s="582">
        <v>10087</v>
      </c>
      <c r="B39" s="582">
        <v>16102</v>
      </c>
      <c r="C39" t="s" s="388">
        <v>2188</v>
      </c>
      <c r="D39" t="s" s="586">
        <v>52</v>
      </c>
      <c r="E39" t="s" s="89">
        <v>2237</v>
      </c>
      <c r="F39" s="570">
        <v>43770</v>
      </c>
      <c r="G39" s="570"/>
      <c r="H39" t="s" s="141">
        <v>2240</v>
      </c>
      <c r="I39" s="405"/>
    </row>
    <row r="40" ht="20.1" customHeight="1">
      <c r="A40" s="590">
        <v>10133</v>
      </c>
      <c r="B40" s="590">
        <v>15909</v>
      </c>
      <c r="C40" t="s" s="591">
        <v>2207</v>
      </c>
      <c r="D40" t="s" s="592">
        <v>1030</v>
      </c>
      <c r="E40" t="s" s="593">
        <v>2237</v>
      </c>
      <c r="F40" t="s" s="593">
        <v>1515</v>
      </c>
      <c r="G40" s="594"/>
      <c r="H40" t="s" s="595">
        <v>2241</v>
      </c>
      <c r="I40" s="405"/>
    </row>
    <row r="41" ht="20.1" customHeight="1">
      <c r="A41" s="582">
        <v>10156</v>
      </c>
      <c r="B41" s="582">
        <v>10156</v>
      </c>
      <c r="C41" t="s" s="388">
        <v>2202</v>
      </c>
      <c r="D41" t="s" s="586">
        <v>52</v>
      </c>
      <c r="E41" t="s" s="89">
        <v>2237</v>
      </c>
      <c r="F41" s="570">
        <v>43770</v>
      </c>
      <c r="G41" s="570"/>
      <c r="H41" t="s" s="141">
        <v>2242</v>
      </c>
      <c r="I41" s="405"/>
    </row>
    <row r="42" ht="20.1" customHeight="1">
      <c r="A42" t="s" s="388">
        <v>2243</v>
      </c>
      <c r="B42" t="s" s="388">
        <v>1811</v>
      </c>
      <c r="C42" t="s" s="388">
        <v>2244</v>
      </c>
      <c r="D42" t="s" s="568">
        <v>2245</v>
      </c>
      <c r="E42" t="s" s="89">
        <v>2237</v>
      </c>
      <c r="F42" s="570">
        <v>43773</v>
      </c>
      <c r="G42" s="570"/>
      <c r="H42" t="s" s="141">
        <v>2246</v>
      </c>
      <c r="I42" s="405"/>
    </row>
    <row r="43" ht="20.1" customHeight="1">
      <c r="A43" s="582">
        <v>10026</v>
      </c>
      <c r="B43" s="582">
        <v>14480</v>
      </c>
      <c r="C43" t="s" s="388">
        <v>2247</v>
      </c>
      <c r="D43" t="s" s="568">
        <v>1030</v>
      </c>
      <c r="E43" t="s" s="89">
        <v>2237</v>
      </c>
      <c r="F43" t="s" s="89">
        <v>2248</v>
      </c>
      <c r="G43" s="244"/>
      <c r="H43" t="s" s="141">
        <v>1476</v>
      </c>
      <c r="I43" s="405"/>
    </row>
    <row r="44" ht="20.1" customHeight="1">
      <c r="A44" s="582">
        <v>10092</v>
      </c>
      <c r="B44" s="582">
        <v>16646</v>
      </c>
      <c r="C44" t="s" s="388">
        <v>2169</v>
      </c>
      <c r="D44" t="s" s="583">
        <v>2249</v>
      </c>
      <c r="E44" t="s" s="89">
        <v>2237</v>
      </c>
      <c r="F44" s="570">
        <v>43774</v>
      </c>
      <c r="G44" s="570"/>
      <c r="H44" t="s" s="141">
        <v>2250</v>
      </c>
      <c r="I44" s="405"/>
    </row>
    <row r="45" ht="20.1" customHeight="1">
      <c r="A45" s="582">
        <v>10011</v>
      </c>
      <c r="B45" s="582">
        <v>14288</v>
      </c>
      <c r="C45" t="s" s="388">
        <v>2251</v>
      </c>
      <c r="D45" t="s" s="573">
        <v>2229</v>
      </c>
      <c r="E45" t="s" s="89">
        <v>2237</v>
      </c>
      <c r="F45" s="570">
        <v>43785</v>
      </c>
      <c r="G45" s="570"/>
      <c r="H45" t="s" s="141">
        <v>2252</v>
      </c>
      <c r="I45" s="405"/>
    </row>
    <row r="46" ht="20.1" customHeight="1">
      <c r="A46" s="582">
        <v>10038</v>
      </c>
      <c r="B46" s="582">
        <v>16640</v>
      </c>
      <c r="C46" t="s" s="388">
        <v>2190</v>
      </c>
      <c r="D46" t="s" s="573">
        <v>2229</v>
      </c>
      <c r="E46" t="s" s="89">
        <v>2237</v>
      </c>
      <c r="F46" s="570">
        <v>43785</v>
      </c>
      <c r="G46" s="570"/>
      <c r="H46" t="s" s="141">
        <v>2252</v>
      </c>
      <c r="I46" s="405"/>
    </row>
    <row r="47" ht="20.1" customHeight="1">
      <c r="A47" s="582">
        <v>10058</v>
      </c>
      <c r="B47" s="582">
        <v>16647</v>
      </c>
      <c r="C47" t="s" s="388">
        <v>2253</v>
      </c>
      <c r="D47" t="s" s="573">
        <v>2229</v>
      </c>
      <c r="E47" t="s" s="89">
        <v>2237</v>
      </c>
      <c r="F47" s="570">
        <v>43785</v>
      </c>
      <c r="G47" s="570"/>
      <c r="H47" t="s" s="141">
        <v>2252</v>
      </c>
      <c r="I47" s="405"/>
    </row>
    <row r="48" ht="20.1" customHeight="1">
      <c r="A48" s="582">
        <v>10060</v>
      </c>
      <c r="B48" s="582">
        <v>16992</v>
      </c>
      <c r="C48" t="s" s="388">
        <v>2254</v>
      </c>
      <c r="D48" t="s" s="573">
        <v>2229</v>
      </c>
      <c r="E48" t="s" s="89">
        <v>2237</v>
      </c>
      <c r="F48" s="570">
        <v>43785</v>
      </c>
      <c r="G48" s="570"/>
      <c r="H48" t="s" s="141">
        <v>2252</v>
      </c>
      <c r="I48" s="405"/>
    </row>
    <row r="49" ht="20.1" customHeight="1">
      <c r="A49" s="582">
        <v>10107</v>
      </c>
      <c r="B49" s="582">
        <v>16975</v>
      </c>
      <c r="C49" t="s" s="388">
        <v>2255</v>
      </c>
      <c r="D49" t="s" s="573">
        <v>2229</v>
      </c>
      <c r="E49" t="s" s="89">
        <v>2237</v>
      </c>
      <c r="F49" s="570">
        <v>43795</v>
      </c>
      <c r="G49" s="570"/>
      <c r="H49" t="s" s="141">
        <v>2256</v>
      </c>
      <c r="I49" s="405"/>
    </row>
    <row r="50" ht="20.1" customHeight="1">
      <c r="A50" s="582">
        <v>10094</v>
      </c>
      <c r="B50" s="582">
        <v>16963</v>
      </c>
      <c r="C50" t="s" s="388">
        <v>2257</v>
      </c>
      <c r="D50" t="s" s="568">
        <v>52</v>
      </c>
      <c r="E50" t="s" s="89">
        <v>2237</v>
      </c>
      <c r="F50" s="570">
        <v>43787</v>
      </c>
      <c r="G50" s="570"/>
      <c r="H50" t="s" s="141">
        <v>2258</v>
      </c>
      <c r="I50" s="405"/>
    </row>
    <row r="51" ht="9.75" customHeight="1">
      <c r="A51" s="574"/>
      <c r="B51" s="574"/>
      <c r="C51" s="574"/>
      <c r="D51" s="574"/>
      <c r="E51" s="575"/>
      <c r="F51" s="584"/>
      <c r="G51" s="584"/>
      <c r="H51" s="585"/>
      <c r="I51" s="405"/>
    </row>
    <row r="52" ht="21" customHeight="1">
      <c r="A52" s="389">
        <v>10078</v>
      </c>
      <c r="B52" s="389">
        <v>14437</v>
      </c>
      <c r="C52" t="s" s="406">
        <v>2259</v>
      </c>
      <c r="D52" t="s" s="406">
        <v>52</v>
      </c>
      <c r="E52" t="s" s="89">
        <v>2260</v>
      </c>
      <c r="F52" s="570">
        <v>43800</v>
      </c>
      <c r="G52" s="570"/>
      <c r="H52" t="s" s="141">
        <v>2261</v>
      </c>
      <c r="I52" s="405"/>
    </row>
    <row r="53" ht="20.1" customHeight="1">
      <c r="A53" s="389">
        <v>10081</v>
      </c>
      <c r="B53" s="389">
        <v>14458</v>
      </c>
      <c r="C53" t="s" s="406">
        <v>2262</v>
      </c>
      <c r="D53" t="s" s="406">
        <v>52</v>
      </c>
      <c r="E53" t="s" s="89">
        <v>2260</v>
      </c>
      <c r="F53" s="570">
        <v>43808</v>
      </c>
      <c r="G53" s="570"/>
      <c r="H53" t="s" s="141">
        <v>2263</v>
      </c>
      <c r="I53" s="405"/>
    </row>
    <row r="54" ht="20.1" customHeight="1">
      <c r="A54" s="571">
        <v>10088</v>
      </c>
      <c r="B54" s="571">
        <v>16103</v>
      </c>
      <c r="C54" t="s" s="572">
        <v>2264</v>
      </c>
      <c r="D54" t="s" s="573">
        <v>1068</v>
      </c>
      <c r="E54" t="s" s="596">
        <v>2260</v>
      </c>
      <c r="F54" s="597">
        <v>43830</v>
      </c>
      <c r="G54" s="597"/>
      <c r="H54" t="s" s="598">
        <v>2265</v>
      </c>
      <c r="I54" s="405"/>
    </row>
    <row r="55" ht="9.75" customHeight="1">
      <c r="A55" s="574"/>
      <c r="B55" s="574"/>
      <c r="C55" s="574"/>
      <c r="D55" s="574"/>
      <c r="E55" s="575"/>
      <c r="F55" s="584"/>
      <c r="G55" s="584"/>
      <c r="H55" s="585"/>
      <c r="I55" s="405"/>
    </row>
    <row r="56" ht="18.75" customHeight="1">
      <c r="A56" s="599">
        <v>2020</v>
      </c>
      <c r="B56" s="182"/>
      <c r="C56" s="182"/>
      <c r="D56" s="182"/>
      <c r="E56" s="244"/>
      <c r="F56" s="570"/>
      <c r="G56" s="570"/>
      <c r="H56" s="600"/>
      <c r="I56" s="405"/>
    </row>
    <row r="57" ht="20.1" customHeight="1">
      <c r="A57" s="389">
        <v>10104</v>
      </c>
      <c r="B57" s="389">
        <v>19959</v>
      </c>
      <c r="C57" t="s" s="406">
        <v>2266</v>
      </c>
      <c r="D57" t="s" s="406">
        <v>1027</v>
      </c>
      <c r="E57" t="s" s="89">
        <v>2267</v>
      </c>
      <c r="F57" s="570">
        <v>43861</v>
      </c>
      <c r="G57" s="570"/>
      <c r="H57" t="s" s="141">
        <v>2268</v>
      </c>
      <c r="I57" s="405"/>
    </row>
    <row r="58" ht="20.1" customHeight="1">
      <c r="A58" s="571">
        <v>10105</v>
      </c>
      <c r="B58" s="571">
        <v>16970</v>
      </c>
      <c r="C58" t="s" s="572">
        <v>2269</v>
      </c>
      <c r="D58" t="s" s="573">
        <v>1068</v>
      </c>
      <c r="E58" t="s" s="89">
        <v>2267</v>
      </c>
      <c r="F58" s="570">
        <v>43855</v>
      </c>
      <c r="G58" s="570"/>
      <c r="H58" t="s" s="141">
        <v>2270</v>
      </c>
      <c r="I58" s="405"/>
    </row>
    <row r="59" ht="20.1" customHeight="1">
      <c r="A59" s="389">
        <v>10018</v>
      </c>
      <c r="B59" s="389">
        <v>14435</v>
      </c>
      <c r="C59" t="s" s="406">
        <v>1724</v>
      </c>
      <c r="D59" t="s" s="406">
        <v>1027</v>
      </c>
      <c r="E59" t="s" s="89">
        <v>2267</v>
      </c>
      <c r="F59" s="570">
        <v>43832</v>
      </c>
      <c r="G59" s="570"/>
      <c r="H59" t="s" s="141">
        <v>2271</v>
      </c>
      <c r="I59" s="405"/>
    </row>
    <row r="60" ht="20.1" customHeight="1">
      <c r="A60" s="389">
        <v>10027</v>
      </c>
      <c r="B60" s="389">
        <v>15505</v>
      </c>
      <c r="C60" t="s" s="406">
        <v>2272</v>
      </c>
      <c r="D60" t="s" s="406">
        <v>1068</v>
      </c>
      <c r="E60" t="s" s="89">
        <v>2267</v>
      </c>
      <c r="F60" t="s" s="89">
        <v>2273</v>
      </c>
      <c r="G60" s="570"/>
      <c r="H60" t="s" s="141">
        <v>2274</v>
      </c>
      <c r="I60" s="405"/>
    </row>
    <row r="61" ht="20.1" customHeight="1">
      <c r="A61" s="389">
        <v>10106</v>
      </c>
      <c r="B61" s="389">
        <v>16974</v>
      </c>
      <c r="C61" t="s" s="406">
        <v>2275</v>
      </c>
      <c r="D61" t="s" s="568">
        <v>2245</v>
      </c>
      <c r="E61" t="s" s="89">
        <v>2267</v>
      </c>
      <c r="F61" s="570">
        <v>43844</v>
      </c>
      <c r="G61" s="570"/>
      <c r="H61" t="s" s="141">
        <v>2276</v>
      </c>
      <c r="I61" s="405"/>
    </row>
    <row r="62" ht="20.1" customHeight="1">
      <c r="A62" s="389">
        <v>10110</v>
      </c>
      <c r="B62" s="389">
        <v>16979</v>
      </c>
      <c r="C62" t="s" s="406">
        <v>2277</v>
      </c>
      <c r="D62" t="s" s="568">
        <v>2245</v>
      </c>
      <c r="E62" t="s" s="89">
        <v>2267</v>
      </c>
      <c r="F62" s="570">
        <v>43844</v>
      </c>
      <c r="G62" s="570"/>
      <c r="H62" t="s" s="141">
        <v>2278</v>
      </c>
      <c r="I62" s="405"/>
    </row>
    <row r="63" ht="20.1" customHeight="1">
      <c r="A63" s="389">
        <v>10130</v>
      </c>
      <c r="B63" s="389">
        <v>15520</v>
      </c>
      <c r="C63" t="s" s="406">
        <v>2279</v>
      </c>
      <c r="D63" t="s" s="568">
        <v>2245</v>
      </c>
      <c r="E63" t="s" s="89">
        <v>2267</v>
      </c>
      <c r="F63" s="570">
        <v>43844</v>
      </c>
      <c r="G63" s="570"/>
      <c r="H63" t="s" s="141">
        <v>2280</v>
      </c>
      <c r="I63" s="405"/>
    </row>
    <row r="64" ht="20.1" customHeight="1">
      <c r="A64" s="389">
        <v>10107</v>
      </c>
      <c r="B64" s="389">
        <v>16975</v>
      </c>
      <c r="C64" t="s" s="406">
        <v>2255</v>
      </c>
      <c r="D64" t="s" s="568">
        <v>2245</v>
      </c>
      <c r="E64" t="s" s="89">
        <v>2267</v>
      </c>
      <c r="F64" s="570">
        <v>43858</v>
      </c>
      <c r="G64" s="570"/>
      <c r="H64" t="s" s="141">
        <v>2281</v>
      </c>
      <c r="I64" s="405"/>
    </row>
    <row r="65" ht="20.1" customHeight="1">
      <c r="A65" s="389">
        <v>10151</v>
      </c>
      <c r="B65" s="389">
        <v>10151</v>
      </c>
      <c r="C65" t="s" s="406">
        <v>2228</v>
      </c>
      <c r="D65" t="s" s="568">
        <v>2245</v>
      </c>
      <c r="E65" t="s" s="89">
        <v>2267</v>
      </c>
      <c r="F65" s="570">
        <v>43858</v>
      </c>
      <c r="G65" s="570"/>
      <c r="H65" t="s" s="141">
        <v>2282</v>
      </c>
      <c r="I65" s="405"/>
    </row>
    <row r="66" ht="20.1" customHeight="1">
      <c r="A66" s="389">
        <v>10108</v>
      </c>
      <c r="B66" s="389">
        <v>16977</v>
      </c>
      <c r="C66" t="s" s="406">
        <v>2175</v>
      </c>
      <c r="D66" t="s" s="568">
        <v>2245</v>
      </c>
      <c r="E66" t="s" s="89">
        <v>2267</v>
      </c>
      <c r="F66" s="570">
        <v>43858</v>
      </c>
      <c r="G66" s="570"/>
      <c r="H66" t="s" s="141">
        <v>2283</v>
      </c>
      <c r="I66" s="405"/>
    </row>
    <row r="67" ht="20.1" customHeight="1">
      <c r="A67" s="389">
        <v>10156</v>
      </c>
      <c r="B67" s="389">
        <v>10156</v>
      </c>
      <c r="C67" t="s" s="406">
        <v>2202</v>
      </c>
      <c r="D67" t="s" s="406">
        <v>1027</v>
      </c>
      <c r="E67" t="s" s="89">
        <v>2267</v>
      </c>
      <c r="F67" s="570">
        <v>43861</v>
      </c>
      <c r="G67" s="570"/>
      <c r="H67" t="s" s="141">
        <v>2284</v>
      </c>
      <c r="I67" s="405"/>
    </row>
    <row r="68" ht="20.1" customHeight="1">
      <c r="A68" s="389">
        <v>10157</v>
      </c>
      <c r="B68" s="389">
        <v>16998</v>
      </c>
      <c r="C68" t="s" s="406">
        <v>2200</v>
      </c>
      <c r="D68" t="s" s="406">
        <v>1027</v>
      </c>
      <c r="E68" t="s" s="89">
        <v>2267</v>
      </c>
      <c r="F68" s="570">
        <v>43861</v>
      </c>
      <c r="G68" s="570"/>
      <c r="H68" t="s" s="141">
        <v>2284</v>
      </c>
      <c r="I68" s="405"/>
    </row>
    <row r="69" ht="9.75" customHeight="1">
      <c r="A69" s="574"/>
      <c r="B69" s="574"/>
      <c r="C69" s="574"/>
      <c r="D69" s="574"/>
      <c r="E69" s="575"/>
      <c r="F69" s="584"/>
      <c r="G69" s="584"/>
      <c r="H69" s="585"/>
      <c r="I69" s="405"/>
    </row>
    <row r="70" ht="20.1" customHeight="1">
      <c r="A70" s="582">
        <v>10158</v>
      </c>
      <c r="B70" s="582">
        <v>10158</v>
      </c>
      <c r="C70" t="s" s="388">
        <v>2285</v>
      </c>
      <c r="D70" t="s" s="583">
        <v>27</v>
      </c>
      <c r="E70" t="s" s="89">
        <v>2267</v>
      </c>
      <c r="F70" s="570">
        <v>43860</v>
      </c>
      <c r="G70" s="570"/>
      <c r="H70" t="s" s="141">
        <v>2286</v>
      </c>
      <c r="I70" s="405"/>
    </row>
    <row r="71" ht="20.1" customHeight="1">
      <c r="A71" s="582">
        <v>10169</v>
      </c>
      <c r="B71" s="582">
        <v>16977</v>
      </c>
      <c r="C71" t="s" s="388">
        <v>2175</v>
      </c>
      <c r="D71" t="s" s="583">
        <v>226</v>
      </c>
      <c r="E71" t="s" s="89">
        <v>2267</v>
      </c>
      <c r="F71" s="570">
        <v>43861</v>
      </c>
      <c r="G71" s="570"/>
      <c r="H71" t="s" s="141">
        <v>2287</v>
      </c>
      <c r="I71" s="405"/>
    </row>
    <row r="72" ht="19.5" customHeight="1">
      <c r="A72" s="389">
        <v>10072</v>
      </c>
      <c r="B72" s="389">
        <v>14258</v>
      </c>
      <c r="C72" t="s" s="406">
        <v>2288</v>
      </c>
      <c r="D72" t="s" s="406">
        <v>1027</v>
      </c>
      <c r="E72" t="s" s="89">
        <v>2289</v>
      </c>
      <c r="F72" s="570">
        <v>43862</v>
      </c>
      <c r="G72" s="570"/>
      <c r="H72" t="s" s="141">
        <v>2290</v>
      </c>
      <c r="I72" s="405"/>
    </row>
    <row r="73" ht="20.1" customHeight="1">
      <c r="A73" s="582">
        <v>10027</v>
      </c>
      <c r="B73" s="582">
        <v>15505</v>
      </c>
      <c r="C73" t="s" s="388">
        <v>2272</v>
      </c>
      <c r="D73" t="s" s="573">
        <v>1068</v>
      </c>
      <c r="E73" t="s" s="89">
        <v>2289</v>
      </c>
      <c r="F73" s="570">
        <v>43865</v>
      </c>
      <c r="G73" s="570"/>
      <c r="H73" t="s" s="141">
        <v>1636</v>
      </c>
      <c r="I73" s="405"/>
    </row>
    <row r="74" ht="20.1" customHeight="1">
      <c r="A74" s="389">
        <v>10111</v>
      </c>
      <c r="B74" s="389">
        <v>16980</v>
      </c>
      <c r="C74" t="s" s="406">
        <v>2291</v>
      </c>
      <c r="D74" t="s" s="568">
        <v>2245</v>
      </c>
      <c r="E74" t="s" s="89">
        <v>2289</v>
      </c>
      <c r="F74" s="570">
        <v>43872</v>
      </c>
      <c r="G74" s="570"/>
      <c r="H74" t="s" s="141">
        <v>2292</v>
      </c>
      <c r="I74" s="405"/>
    </row>
    <row r="75" ht="20.1" customHeight="1">
      <c r="A75" s="389">
        <v>10113</v>
      </c>
      <c r="B75" s="389">
        <v>16982</v>
      </c>
      <c r="C75" t="s" s="406">
        <v>2293</v>
      </c>
      <c r="D75" t="s" s="568">
        <v>2245</v>
      </c>
      <c r="E75" t="s" s="89">
        <v>2289</v>
      </c>
      <c r="F75" s="570">
        <v>43872</v>
      </c>
      <c r="G75" s="570"/>
      <c r="H75" t="s" s="141">
        <v>2294</v>
      </c>
      <c r="I75" s="405"/>
    </row>
    <row r="76" ht="20.1" customHeight="1">
      <c r="A76" s="389">
        <v>10161</v>
      </c>
      <c r="B76" s="389">
        <v>10161</v>
      </c>
      <c r="C76" t="s" s="406">
        <v>2295</v>
      </c>
      <c r="D76" t="s" s="583">
        <v>27</v>
      </c>
      <c r="E76" t="s" s="89">
        <v>2289</v>
      </c>
      <c r="F76" s="570">
        <v>43872</v>
      </c>
      <c r="G76" s="570"/>
      <c r="H76" t="s" s="141">
        <v>2296</v>
      </c>
      <c r="I76" s="405"/>
    </row>
    <row r="77" ht="9.75" customHeight="1">
      <c r="A77" s="574"/>
      <c r="B77" s="574"/>
      <c r="C77" s="574"/>
      <c r="D77" s="574"/>
      <c r="E77" s="575"/>
      <c r="F77" s="584"/>
      <c r="G77" s="584"/>
      <c r="H77" s="585"/>
      <c r="I77" s="405"/>
    </row>
    <row r="78" ht="9.75" customHeight="1">
      <c r="A78" s="574"/>
      <c r="B78" s="574"/>
      <c r="C78" s="574"/>
      <c r="D78" s="574"/>
      <c r="E78" s="575"/>
      <c r="F78" s="584"/>
      <c r="G78" s="584"/>
      <c r="H78" s="585"/>
      <c r="I78" s="405"/>
    </row>
    <row r="79" ht="24" customHeight="1">
      <c r="A79" s="601"/>
      <c r="B79" s="601"/>
      <c r="C79" t="s" s="602">
        <v>2297</v>
      </c>
      <c r="D79" s="603"/>
      <c r="E79" t="s" s="604">
        <v>2298</v>
      </c>
      <c r="F79" t="s" s="605">
        <v>2299</v>
      </c>
      <c r="G79" s="606"/>
      <c r="H79" t="s" s="604">
        <v>2300</v>
      </c>
      <c r="I79" s="405"/>
    </row>
    <row r="80" ht="20.1" customHeight="1">
      <c r="A80" s="389">
        <v>10081</v>
      </c>
      <c r="B80" s="389">
        <v>14458</v>
      </c>
      <c r="C80" t="s" s="406">
        <v>2301</v>
      </c>
      <c r="D80" t="s" s="406">
        <v>1027</v>
      </c>
      <c r="E80" t="s" s="89">
        <v>2298</v>
      </c>
      <c r="F80" s="570">
        <v>43891</v>
      </c>
      <c r="G80" s="570"/>
      <c r="H80" t="s" s="141">
        <v>2302</v>
      </c>
      <c r="I80" s="405"/>
    </row>
    <row r="81" ht="20.1" customHeight="1">
      <c r="A81" s="389">
        <v>10094</v>
      </c>
      <c r="B81" s="389">
        <v>16963</v>
      </c>
      <c r="C81" t="s" s="406">
        <v>2303</v>
      </c>
      <c r="D81" t="s" s="406">
        <v>1027</v>
      </c>
      <c r="E81" t="s" s="89">
        <v>2298</v>
      </c>
      <c r="F81" s="570">
        <v>43891</v>
      </c>
      <c r="G81" s="570"/>
      <c r="H81" t="s" s="141">
        <v>2304</v>
      </c>
      <c r="I81" s="405"/>
    </row>
    <row r="82" ht="20.1" customHeight="1">
      <c r="A82" s="582">
        <v>10162</v>
      </c>
      <c r="B82" s="582">
        <f>VLOOKUP(A82,'Übersicht'!$B$1:$I$127,2,FALSE)</f>
        <v>10162</v>
      </c>
      <c r="C82" t="s" s="388">
        <f>VLOOKUP($A82,'Übersicht'!$B$1:$I$127,6,FALSE)</f>
        <v>656</v>
      </c>
      <c r="D82" t="s" s="583">
        <v>27</v>
      </c>
      <c r="E82" t="s" s="89">
        <v>2298</v>
      </c>
      <c r="F82" t="s" s="89">
        <v>2305</v>
      </c>
      <c r="G82" s="570"/>
      <c r="H82" t="s" s="141">
        <v>2306</v>
      </c>
      <c r="I82" s="405"/>
    </row>
    <row r="83" ht="20.1" customHeight="1">
      <c r="A83" s="571">
        <v>10156</v>
      </c>
      <c r="B83" s="571">
        <v>10156</v>
      </c>
      <c r="C83" t="s" s="572">
        <v>2202</v>
      </c>
      <c r="D83" t="s" s="573">
        <v>1068</v>
      </c>
      <c r="E83" t="s" s="596">
        <v>2298</v>
      </c>
      <c r="F83" s="597">
        <v>43907</v>
      </c>
      <c r="G83" s="597"/>
      <c r="H83" t="s" s="598">
        <v>1636</v>
      </c>
      <c r="I83" s="405"/>
    </row>
    <row r="84" ht="20.1" customHeight="1">
      <c r="A84" s="582">
        <v>10040</v>
      </c>
      <c r="B84" s="582">
        <v>16962</v>
      </c>
      <c r="C84" t="s" s="388">
        <v>1495</v>
      </c>
      <c r="D84" s="230"/>
      <c r="E84" t="s" s="89">
        <v>2298</v>
      </c>
      <c r="F84" t="s" s="89">
        <v>2307</v>
      </c>
      <c r="G84" s="570"/>
      <c r="H84" t="s" s="141">
        <v>2308</v>
      </c>
      <c r="I84" s="405"/>
    </row>
    <row r="85" ht="20.1" customHeight="1">
      <c r="A85" s="582">
        <v>10080</v>
      </c>
      <c r="B85" s="582">
        <v>14457</v>
      </c>
      <c r="C85" t="s" s="388">
        <v>2309</v>
      </c>
      <c r="D85" t="s" s="607">
        <v>1068</v>
      </c>
      <c r="E85" t="s" s="89">
        <v>2298</v>
      </c>
      <c r="F85" s="570">
        <v>43904</v>
      </c>
      <c r="G85" s="570"/>
      <c r="H85" t="s" s="141">
        <v>2310</v>
      </c>
      <c r="I85" s="405"/>
    </row>
    <row r="86" ht="20.1" customHeight="1">
      <c r="A86" s="582">
        <v>10139</v>
      </c>
      <c r="B86" s="582">
        <v>15910</v>
      </c>
      <c r="C86" t="s" s="388">
        <v>2311</v>
      </c>
      <c r="D86" s="230"/>
      <c r="E86" t="s" s="89">
        <v>2298</v>
      </c>
      <c r="F86" s="570">
        <v>43908</v>
      </c>
      <c r="G86" s="570"/>
      <c r="H86" t="s" s="141">
        <v>2312</v>
      </c>
      <c r="I86" s="405"/>
    </row>
    <row r="87" ht="20.1" customHeight="1">
      <c r="A87" s="582">
        <v>10144</v>
      </c>
      <c r="B87" s="582">
        <v>10144</v>
      </c>
      <c r="C87" t="s" s="388">
        <v>2313</v>
      </c>
      <c r="D87" t="s" s="607">
        <v>1068</v>
      </c>
      <c r="E87" t="s" s="89">
        <v>2298</v>
      </c>
      <c r="F87" s="570">
        <v>43916</v>
      </c>
      <c r="G87" s="570"/>
      <c r="H87" t="s" s="141">
        <v>2314</v>
      </c>
      <c r="I87" s="405"/>
    </row>
    <row r="88" ht="20.1" customHeight="1">
      <c r="A88" s="582">
        <v>10167</v>
      </c>
      <c r="B88" s="582">
        <v>16975</v>
      </c>
      <c r="C88" t="s" s="388">
        <v>2315</v>
      </c>
      <c r="D88" t="s" s="607">
        <v>1068</v>
      </c>
      <c r="E88" t="s" s="89">
        <v>2298</v>
      </c>
      <c r="F88" s="570">
        <v>43911</v>
      </c>
      <c r="G88" s="570"/>
      <c r="H88" t="s" s="141">
        <v>2316</v>
      </c>
      <c r="I88" s="405"/>
    </row>
    <row r="89" ht="20.1" customHeight="1">
      <c r="A89" s="582">
        <v>10031</v>
      </c>
      <c r="B89" s="582">
        <v>15517</v>
      </c>
      <c r="C89" t="s" s="388">
        <v>2317</v>
      </c>
      <c r="D89" t="s" s="573">
        <v>1068</v>
      </c>
      <c r="E89" t="s" s="89">
        <v>2298</v>
      </c>
      <c r="F89" s="570">
        <v>43911</v>
      </c>
      <c r="G89" s="570"/>
      <c r="H89" t="s" s="141">
        <v>2318</v>
      </c>
      <c r="I89" s="405"/>
    </row>
    <row r="90" ht="20.1" customHeight="1">
      <c r="A90" s="582">
        <v>10172</v>
      </c>
      <c r="B90" s="582">
        <v>16989</v>
      </c>
      <c r="C90" t="s" s="388">
        <v>2319</v>
      </c>
      <c r="D90" t="s" s="607">
        <v>1068</v>
      </c>
      <c r="E90" t="s" s="89">
        <v>2298</v>
      </c>
      <c r="F90" s="570">
        <v>43911</v>
      </c>
      <c r="G90" s="570"/>
      <c r="H90" t="s" s="141">
        <v>2320</v>
      </c>
      <c r="I90" s="405"/>
    </row>
    <row r="91" ht="20.1" customHeight="1">
      <c r="A91" s="582">
        <v>10157</v>
      </c>
      <c r="B91" s="582">
        <v>16998</v>
      </c>
      <c r="C91" t="s" s="388">
        <v>2321</v>
      </c>
      <c r="D91" t="s" s="607">
        <v>1068</v>
      </c>
      <c r="E91" t="s" s="89">
        <v>2298</v>
      </c>
      <c r="F91" s="570">
        <v>43916</v>
      </c>
      <c r="G91" s="570"/>
      <c r="H91" t="s" s="141">
        <v>2314</v>
      </c>
      <c r="I91" s="405"/>
    </row>
    <row r="92" ht="20.1" customHeight="1">
      <c r="A92" s="582">
        <v>10073</v>
      </c>
      <c r="B92" s="582">
        <v>14259</v>
      </c>
      <c r="C92" t="s" s="388">
        <v>2322</v>
      </c>
      <c r="D92" t="s" s="607">
        <v>1068</v>
      </c>
      <c r="E92" t="s" s="89">
        <v>2298</v>
      </c>
      <c r="F92" s="570">
        <v>43916</v>
      </c>
      <c r="G92" s="570"/>
      <c r="H92" t="s" s="141">
        <v>2323</v>
      </c>
      <c r="I92" s="405"/>
    </row>
    <row r="93" ht="20.1" customHeight="1">
      <c r="A93" s="608"/>
      <c r="B93" s="608"/>
      <c r="C93" s="608"/>
      <c r="D93" s="609"/>
      <c r="E93" s="610"/>
      <c r="F93" s="597"/>
      <c r="G93" s="597"/>
      <c r="H93" s="611"/>
      <c r="I93" s="405"/>
    </row>
    <row r="94" ht="18.75" customHeight="1">
      <c r="A94" s="582">
        <v>10028</v>
      </c>
      <c r="B94" s="582">
        <v>15507</v>
      </c>
      <c r="C94" t="s" s="388">
        <v>2324</v>
      </c>
      <c r="D94" t="s" s="586">
        <v>1068</v>
      </c>
      <c r="E94" t="s" s="89">
        <v>2298</v>
      </c>
      <c r="F94" s="570">
        <v>43947</v>
      </c>
      <c r="G94" s="570"/>
      <c r="H94" t="s" s="141">
        <v>2325</v>
      </c>
      <c r="I94" s="405"/>
    </row>
    <row r="95" ht="20.1" customHeight="1">
      <c r="A95" s="582">
        <v>10040</v>
      </c>
      <c r="B95" s="582">
        <v>16962</v>
      </c>
      <c r="C95" t="s" s="388">
        <v>2326</v>
      </c>
      <c r="D95" s="609"/>
      <c r="E95" t="s" s="596">
        <v>2298</v>
      </c>
      <c r="F95" t="s" s="596">
        <v>2327</v>
      </c>
      <c r="G95" s="597"/>
      <c r="H95" t="s" s="598">
        <v>2328</v>
      </c>
      <c r="I95" s="405"/>
    </row>
    <row r="96" ht="20.1" customHeight="1">
      <c r="A96" s="571">
        <v>10031</v>
      </c>
      <c r="B96" s="571">
        <v>15517</v>
      </c>
      <c r="C96" t="s" s="572">
        <v>2329</v>
      </c>
      <c r="D96" t="s" s="573">
        <v>1068</v>
      </c>
      <c r="E96" t="s" s="596">
        <v>2096</v>
      </c>
      <c r="F96" s="597">
        <v>43951</v>
      </c>
      <c r="G96" s="597"/>
      <c r="H96" t="s" s="598">
        <v>1636</v>
      </c>
      <c r="I96" s="405"/>
    </row>
    <row r="97" ht="20.1" customHeight="1">
      <c r="A97" s="502"/>
      <c r="B97" s="612"/>
      <c r="C97" s="612"/>
      <c r="D97" s="612"/>
      <c r="E97" s="612"/>
      <c r="F97" s="502"/>
      <c r="G97" s="502"/>
      <c r="H97" s="502"/>
      <c r="I97" s="311"/>
    </row>
    <row r="98" ht="20.1" customHeight="1">
      <c r="A98" s="613">
        <v>10133</v>
      </c>
      <c r="B98" s="582">
        <v>15909</v>
      </c>
      <c r="C98" t="s" s="388">
        <v>2330</v>
      </c>
      <c r="D98" t="s" s="583">
        <v>1194</v>
      </c>
      <c r="E98" t="s" s="89">
        <v>1035</v>
      </c>
      <c r="F98" s="580">
        <v>43957</v>
      </c>
      <c r="G98" s="580"/>
      <c r="H98" t="s" s="614">
        <v>2331</v>
      </c>
      <c r="I98" s="405"/>
    </row>
    <row r="99" ht="20.1" customHeight="1">
      <c r="A99" s="582">
        <v>10019</v>
      </c>
      <c r="B99" s="582">
        <v>14448</v>
      </c>
      <c r="C99" t="s" s="388">
        <v>2332</v>
      </c>
      <c r="D99" t="s" s="586">
        <v>1027</v>
      </c>
      <c r="E99" t="s" s="89">
        <v>1035</v>
      </c>
      <c r="F99" s="570">
        <v>43952</v>
      </c>
      <c r="G99" s="570"/>
      <c r="H99" t="s" s="141">
        <v>2333</v>
      </c>
      <c r="I99" s="405"/>
    </row>
    <row r="100" ht="20.1" customHeight="1">
      <c r="A100" s="582">
        <v>10015</v>
      </c>
      <c r="B100" s="582">
        <v>14391</v>
      </c>
      <c r="C100" t="s" s="388">
        <v>2334</v>
      </c>
      <c r="D100" t="s" s="586">
        <v>1027</v>
      </c>
      <c r="E100" t="s" s="89">
        <v>1035</v>
      </c>
      <c r="F100" s="570">
        <v>43952</v>
      </c>
      <c r="G100" s="570"/>
      <c r="H100" t="s" s="141">
        <v>2335</v>
      </c>
      <c r="I100" s="405"/>
    </row>
    <row r="101" ht="20.1" customHeight="1">
      <c r="A101" s="582">
        <v>10068</v>
      </c>
      <c r="B101" s="582">
        <v>14195</v>
      </c>
      <c r="C101" t="s" s="388">
        <v>2336</v>
      </c>
      <c r="D101" t="s" s="586">
        <v>1027</v>
      </c>
      <c r="E101" t="s" s="89">
        <v>1035</v>
      </c>
      <c r="F101" s="570">
        <v>43952</v>
      </c>
      <c r="G101" s="570"/>
      <c r="H101" t="s" s="141">
        <v>2335</v>
      </c>
      <c r="I101" s="405"/>
    </row>
    <row r="102" ht="20.1" customHeight="1">
      <c r="A102" s="582">
        <v>10129</v>
      </c>
      <c r="B102" s="582">
        <v>14257</v>
      </c>
      <c r="C102" t="s" s="388">
        <v>2337</v>
      </c>
      <c r="D102" t="s" s="586">
        <v>1027</v>
      </c>
      <c r="E102" t="s" s="89">
        <v>1035</v>
      </c>
      <c r="F102" s="570">
        <v>43952</v>
      </c>
      <c r="G102" s="570"/>
      <c r="H102" t="s" s="141">
        <v>2335</v>
      </c>
      <c r="I102" s="405"/>
    </row>
    <row r="103" ht="20.1" customHeight="1">
      <c r="A103" s="582">
        <v>10038</v>
      </c>
      <c r="B103" s="582">
        <v>16640</v>
      </c>
      <c r="C103" t="s" s="388">
        <v>2190</v>
      </c>
      <c r="D103" t="s" s="586">
        <v>1027</v>
      </c>
      <c r="E103" t="s" s="89">
        <v>1035</v>
      </c>
      <c r="F103" s="570">
        <v>43952</v>
      </c>
      <c r="G103" s="570"/>
      <c r="H103" t="s" s="141">
        <v>2338</v>
      </c>
      <c r="I103" s="405"/>
    </row>
    <row r="104" ht="20.1" customHeight="1">
      <c r="A104" s="246"/>
      <c r="B104" s="246"/>
      <c r="C104" s="246"/>
      <c r="D104" s="615"/>
      <c r="E104" s="244"/>
      <c r="F104" s="570"/>
      <c r="G104" s="570"/>
      <c r="H104" s="600"/>
      <c r="I104" s="405"/>
    </row>
    <row r="105" ht="20.1" customHeight="1">
      <c r="A105" s="582">
        <v>10038</v>
      </c>
      <c r="B105" s="582">
        <v>16640</v>
      </c>
      <c r="C105" t="s" s="388">
        <v>2190</v>
      </c>
      <c r="D105" t="s" s="583">
        <v>2339</v>
      </c>
      <c r="E105" t="s" s="89">
        <v>1096</v>
      </c>
      <c r="F105" s="570">
        <v>43983</v>
      </c>
      <c r="G105" s="570"/>
      <c r="H105" t="s" s="141">
        <v>2340</v>
      </c>
      <c r="I105" s="405"/>
    </row>
    <row r="106" ht="20.1" customHeight="1">
      <c r="A106" s="582">
        <v>10166</v>
      </c>
      <c r="B106" s="582">
        <v>15520</v>
      </c>
      <c r="C106" t="s" s="388">
        <v>2279</v>
      </c>
      <c r="D106" t="s" s="583">
        <v>70</v>
      </c>
      <c r="E106" t="s" s="89">
        <v>1096</v>
      </c>
      <c r="F106" s="570">
        <v>43983</v>
      </c>
      <c r="G106" s="570"/>
      <c r="H106" t="s" s="141">
        <v>2341</v>
      </c>
      <c r="I106" s="405"/>
    </row>
    <row r="107" ht="20.1" customHeight="1">
      <c r="A107" s="582">
        <v>10040</v>
      </c>
      <c r="B107" s="582">
        <v>16962</v>
      </c>
      <c r="C107" t="s" s="388">
        <v>2326</v>
      </c>
      <c r="D107" t="s" s="573">
        <v>1068</v>
      </c>
      <c r="E107" t="s" s="89">
        <v>1096</v>
      </c>
      <c r="F107" s="570">
        <v>43996</v>
      </c>
      <c r="G107" s="570"/>
      <c r="H107" t="s" s="141">
        <v>2342</v>
      </c>
      <c r="I107" s="405"/>
    </row>
    <row r="108" ht="20.1" customHeight="1">
      <c r="A108" s="582">
        <v>10160</v>
      </c>
      <c r="B108" s="582">
        <v>10160</v>
      </c>
      <c r="C108" t="s" s="388">
        <v>2343</v>
      </c>
      <c r="D108" t="s" s="583">
        <v>27</v>
      </c>
      <c r="E108" t="s" s="89">
        <v>1096</v>
      </c>
      <c r="F108" s="570">
        <v>43997</v>
      </c>
      <c r="G108" s="570"/>
      <c r="H108" t="s" s="141">
        <v>2344</v>
      </c>
      <c r="I108" s="405"/>
    </row>
    <row r="109" ht="20.1" customHeight="1">
      <c r="A109" s="389">
        <v>10114</v>
      </c>
      <c r="B109" s="389">
        <v>16983</v>
      </c>
      <c r="C109" t="s" s="406">
        <v>2345</v>
      </c>
      <c r="D109" t="s" s="573">
        <v>1068</v>
      </c>
      <c r="E109" t="s" s="596">
        <v>1096</v>
      </c>
      <c r="F109" s="597">
        <v>44003</v>
      </c>
      <c r="G109" s="597"/>
      <c r="H109" t="s" s="598">
        <v>2346</v>
      </c>
      <c r="I109" s="405"/>
    </row>
    <row r="110" ht="20.1" customHeight="1">
      <c r="A110" s="582">
        <v>10080</v>
      </c>
      <c r="B110" s="582">
        <v>14457</v>
      </c>
      <c r="C110" t="s" s="388">
        <v>2309</v>
      </c>
      <c r="D110" t="s" s="583">
        <v>1194</v>
      </c>
      <c r="E110" t="s" s="89">
        <v>1096</v>
      </c>
      <c r="F110" s="570">
        <v>44006</v>
      </c>
      <c r="G110" s="570"/>
      <c r="H110" t="s" s="141">
        <v>2347</v>
      </c>
      <c r="I110" s="405"/>
    </row>
    <row r="111" ht="20.1" customHeight="1">
      <c r="A111" s="582">
        <v>10081</v>
      </c>
      <c r="B111" s="582">
        <v>14458</v>
      </c>
      <c r="C111" t="s" s="388">
        <v>2262</v>
      </c>
      <c r="D111" t="s" s="573">
        <v>1068</v>
      </c>
      <c r="E111" t="s" s="596">
        <v>1096</v>
      </c>
      <c r="F111" s="597">
        <v>44012</v>
      </c>
      <c r="G111" s="597"/>
      <c r="H111" t="s" s="598">
        <v>2348</v>
      </c>
      <c r="I111" s="405"/>
    </row>
    <row r="112" ht="20.1" customHeight="1">
      <c r="A112" s="582">
        <v>10144</v>
      </c>
      <c r="B112" s="582">
        <v>10144</v>
      </c>
      <c r="C112" t="s" s="388">
        <v>2194</v>
      </c>
      <c r="D112" t="s" s="573">
        <v>1068</v>
      </c>
      <c r="E112" t="s" s="596">
        <v>1096</v>
      </c>
      <c r="F112" s="597">
        <v>44012</v>
      </c>
      <c r="G112" s="597"/>
      <c r="H112" t="s" s="598">
        <v>2349</v>
      </c>
      <c r="I112" s="405"/>
    </row>
    <row r="113" ht="20.1" customHeight="1">
      <c r="A113" s="582">
        <v>10154</v>
      </c>
      <c r="B113" s="582">
        <v>10154</v>
      </c>
      <c r="C113" t="s" s="388">
        <v>2192</v>
      </c>
      <c r="D113" t="s" s="586">
        <v>70</v>
      </c>
      <c r="E113" t="s" s="89">
        <v>1044</v>
      </c>
      <c r="F113" s="570">
        <v>44013</v>
      </c>
      <c r="G113" s="570"/>
      <c r="H113" t="s" s="141">
        <v>2350</v>
      </c>
      <c r="I113" s="405"/>
    </row>
    <row r="114" ht="20.1" customHeight="1">
      <c r="A114" s="582">
        <v>10104</v>
      </c>
      <c r="B114" s="582">
        <v>19959</v>
      </c>
      <c r="C114" t="s" s="388">
        <v>2266</v>
      </c>
      <c r="D114" t="s" s="583">
        <v>1027</v>
      </c>
      <c r="E114" t="s" s="89">
        <v>1044</v>
      </c>
      <c r="F114" s="570">
        <v>44013</v>
      </c>
      <c r="G114" s="570"/>
      <c r="H114" t="s" s="141">
        <v>2351</v>
      </c>
      <c r="I114" s="405"/>
    </row>
    <row r="115" ht="20.1" customHeight="1">
      <c r="A115" s="582">
        <v>10103</v>
      </c>
      <c r="B115" s="582">
        <v>19909</v>
      </c>
      <c r="C115" t="s" s="388">
        <v>2352</v>
      </c>
      <c r="D115" s="615"/>
      <c r="E115" t="s" s="89">
        <v>1044</v>
      </c>
      <c r="F115" s="570">
        <v>44013</v>
      </c>
      <c r="G115" s="570"/>
      <c r="H115" t="s" s="141">
        <v>2353</v>
      </c>
      <c r="I115" s="405"/>
    </row>
    <row r="116" ht="20.1" customHeight="1">
      <c r="A116" s="582">
        <v>10028</v>
      </c>
      <c r="B116" s="582">
        <v>15507</v>
      </c>
      <c r="C116" t="s" s="388">
        <v>2324</v>
      </c>
      <c r="D116" t="s" s="583">
        <v>1027</v>
      </c>
      <c r="E116" t="s" s="89">
        <v>1044</v>
      </c>
      <c r="F116" s="570">
        <v>44013</v>
      </c>
      <c r="G116" s="570"/>
      <c r="H116" t="s" s="141">
        <v>2354</v>
      </c>
      <c r="I116" s="405"/>
    </row>
    <row r="117" ht="20.1" customHeight="1">
      <c r="A117" s="582">
        <v>10163</v>
      </c>
      <c r="B117" s="582">
        <v>10163</v>
      </c>
      <c r="C117" t="s" s="388">
        <v>2355</v>
      </c>
      <c r="D117" t="s" s="583">
        <v>27</v>
      </c>
      <c r="E117" t="s" s="89">
        <v>1044</v>
      </c>
      <c r="F117" s="570">
        <v>44014</v>
      </c>
      <c r="G117" s="570"/>
      <c r="H117" t="s" s="141">
        <v>2356</v>
      </c>
      <c r="I117" s="405"/>
    </row>
    <row r="118" ht="20.1" customHeight="1">
      <c r="A118" s="582">
        <v>10015</v>
      </c>
      <c r="B118" s="582">
        <v>14391</v>
      </c>
      <c r="C118" t="s" s="388">
        <v>2334</v>
      </c>
      <c r="D118" t="s" s="573">
        <v>1068</v>
      </c>
      <c r="E118" t="s" s="596">
        <v>1044</v>
      </c>
      <c r="F118" s="597">
        <v>44026</v>
      </c>
      <c r="G118" s="597"/>
      <c r="H118" t="s" s="598">
        <v>2357</v>
      </c>
      <c r="I118" s="405"/>
    </row>
    <row r="119" ht="20.1" customHeight="1">
      <c r="A119" s="582">
        <v>10060</v>
      </c>
      <c r="B119" s="582">
        <v>16992</v>
      </c>
      <c r="C119" t="s" s="388">
        <v>2254</v>
      </c>
      <c r="D119" t="s" s="616">
        <v>1030</v>
      </c>
      <c r="E119" t="s" s="617">
        <v>2358</v>
      </c>
      <c r="F119" t="s" s="617">
        <v>2359</v>
      </c>
      <c r="G119" s="618"/>
      <c r="H119" t="s" s="619">
        <v>1527</v>
      </c>
      <c r="I119" s="405"/>
    </row>
    <row r="120" ht="20.1" customHeight="1">
      <c r="A120" s="582">
        <v>10133</v>
      </c>
      <c r="B120" s="582">
        <v>15909</v>
      </c>
      <c r="C120" t="s" s="388">
        <v>2207</v>
      </c>
      <c r="D120" t="s" s="583">
        <v>1027</v>
      </c>
      <c r="E120" t="s" s="89">
        <v>2360</v>
      </c>
      <c r="F120" s="570">
        <v>44044</v>
      </c>
      <c r="G120" s="570"/>
      <c r="H120" t="s" s="141">
        <v>2361</v>
      </c>
      <c r="I120" s="405"/>
    </row>
    <row r="121" ht="20.1" customHeight="1">
      <c r="A121" s="582">
        <v>10162</v>
      </c>
      <c r="B121" s="582">
        <v>10162</v>
      </c>
      <c r="C121" t="s" s="388">
        <v>2362</v>
      </c>
      <c r="D121" t="s" s="583">
        <v>1027</v>
      </c>
      <c r="E121" t="s" s="89">
        <v>2360</v>
      </c>
      <c r="F121" s="570">
        <v>44044</v>
      </c>
      <c r="G121" s="570"/>
      <c r="H121" t="s" s="141">
        <v>2363</v>
      </c>
      <c r="I121" s="405"/>
    </row>
    <row r="122" ht="20.1" customHeight="1">
      <c r="A122" s="582">
        <v>10035</v>
      </c>
      <c r="B122" s="582">
        <v>16245</v>
      </c>
      <c r="C122" t="s" s="388">
        <v>2364</v>
      </c>
      <c r="D122" t="s" s="583">
        <v>1027</v>
      </c>
      <c r="E122" t="s" s="89">
        <v>2183</v>
      </c>
      <c r="F122" s="570">
        <v>44075</v>
      </c>
      <c r="G122" s="570"/>
      <c r="H122" t="s" s="141">
        <v>2365</v>
      </c>
      <c r="I122" s="405"/>
    </row>
    <row r="123" ht="20.1" customHeight="1">
      <c r="A123" s="582">
        <v>10036</v>
      </c>
      <c r="B123" s="582">
        <v>16260</v>
      </c>
      <c r="C123" t="s" s="388">
        <v>2182</v>
      </c>
      <c r="D123" t="s" s="583">
        <v>1027</v>
      </c>
      <c r="E123" t="s" s="89">
        <v>2183</v>
      </c>
      <c r="F123" s="570">
        <v>44075</v>
      </c>
      <c r="G123" s="570"/>
      <c r="H123" t="s" s="141">
        <v>2365</v>
      </c>
      <c r="I123" s="405"/>
    </row>
    <row r="124" ht="20.1" customHeight="1">
      <c r="A124" s="582">
        <v>10074</v>
      </c>
      <c r="B124" s="582">
        <v>14338</v>
      </c>
      <c r="C124" t="s" s="388">
        <v>2366</v>
      </c>
      <c r="D124" t="s" s="583">
        <v>1027</v>
      </c>
      <c r="E124" t="s" s="89">
        <v>2183</v>
      </c>
      <c r="F124" s="570">
        <v>44075</v>
      </c>
      <c r="G124" s="570"/>
      <c r="H124" t="s" s="141">
        <v>2365</v>
      </c>
      <c r="I124" s="405"/>
    </row>
    <row r="125" ht="20.1" customHeight="1">
      <c r="A125" s="582">
        <v>10077</v>
      </c>
      <c r="B125" s="582">
        <v>14431</v>
      </c>
      <c r="C125" t="s" s="388">
        <v>2367</v>
      </c>
      <c r="D125" t="s" s="583">
        <v>1027</v>
      </c>
      <c r="E125" t="s" s="89">
        <v>2183</v>
      </c>
      <c r="F125" s="570">
        <v>44075</v>
      </c>
      <c r="G125" s="570"/>
      <c r="H125" t="s" s="141">
        <v>2368</v>
      </c>
      <c r="I125" s="405"/>
    </row>
    <row r="126" ht="20.1" customHeight="1">
      <c r="A126" s="582">
        <v>10051</v>
      </c>
      <c r="B126" s="582">
        <v>14196</v>
      </c>
      <c r="C126" t="s" s="388">
        <v>2369</v>
      </c>
      <c r="D126" t="s" s="583">
        <v>1027</v>
      </c>
      <c r="E126" t="s" s="89">
        <v>2183</v>
      </c>
      <c r="F126" s="570">
        <v>44075</v>
      </c>
      <c r="G126" s="570"/>
      <c r="H126" t="s" s="141">
        <v>2370</v>
      </c>
      <c r="I126" s="405"/>
    </row>
    <row r="127" ht="20.1" customHeight="1">
      <c r="A127" s="582">
        <v>10149</v>
      </c>
      <c r="B127" s="582">
        <v>10149</v>
      </c>
      <c r="C127" t="s" s="388">
        <v>2371</v>
      </c>
      <c r="D127" t="s" s="583">
        <v>52</v>
      </c>
      <c r="E127" t="s" s="89">
        <v>2183</v>
      </c>
      <c r="F127" s="570">
        <v>44075</v>
      </c>
      <c r="G127" s="570"/>
      <c r="H127" t="s" s="141">
        <v>2372</v>
      </c>
      <c r="I127" s="405"/>
    </row>
    <row r="128" ht="20.1" customHeight="1">
      <c r="A128" s="582">
        <v>10175</v>
      </c>
      <c r="B128" s="582">
        <v>10175</v>
      </c>
      <c r="C128" t="s" s="388">
        <v>2373</v>
      </c>
      <c r="D128" t="s" s="620">
        <v>27</v>
      </c>
      <c r="E128" t="s" s="621">
        <v>2183</v>
      </c>
      <c r="F128" s="622">
        <v>44082</v>
      </c>
      <c r="G128" s="622"/>
      <c r="H128" t="s" s="623">
        <v>2374</v>
      </c>
      <c r="I128" s="405"/>
    </row>
    <row r="129" ht="20.1" customHeight="1">
      <c r="A129" s="582">
        <v>10168</v>
      </c>
      <c r="B129" s="582">
        <v>10151</v>
      </c>
      <c r="C129" t="s" s="388">
        <v>2228</v>
      </c>
      <c r="D129" t="s" s="573">
        <v>1068</v>
      </c>
      <c r="E129" t="s" s="596">
        <v>2183</v>
      </c>
      <c r="F129" s="597">
        <v>44092</v>
      </c>
      <c r="G129" s="597"/>
      <c r="H129" t="s" s="598">
        <v>2375</v>
      </c>
      <c r="I129" s="405"/>
    </row>
    <row r="130" ht="20.1" customHeight="1">
      <c r="A130" s="582">
        <v>10139</v>
      </c>
      <c r="B130" s="582">
        <v>15910</v>
      </c>
      <c r="C130" t="s" s="388">
        <v>2376</v>
      </c>
      <c r="D130" t="s" s="573">
        <v>1068</v>
      </c>
      <c r="E130" t="s" s="596">
        <v>2183</v>
      </c>
      <c r="F130" s="597">
        <v>44104</v>
      </c>
      <c r="G130" s="597"/>
      <c r="H130" t="s" s="598">
        <v>2377</v>
      </c>
      <c r="I130" s="405"/>
    </row>
    <row r="131" ht="20.1" customHeight="1">
      <c r="A131" s="582">
        <v>10064</v>
      </c>
      <c r="B131" s="582">
        <v>14140</v>
      </c>
      <c r="C131" t="s" s="388">
        <v>2378</v>
      </c>
      <c r="D131" t="s" s="573">
        <v>1068</v>
      </c>
      <c r="E131" t="s" s="596">
        <v>2183</v>
      </c>
      <c r="F131" s="597">
        <v>44104</v>
      </c>
      <c r="G131" s="597"/>
      <c r="H131" t="s" s="598">
        <v>2377</v>
      </c>
      <c r="I131" s="405"/>
    </row>
    <row r="132" ht="20.1" customHeight="1">
      <c r="A132" s="582">
        <v>10143</v>
      </c>
      <c r="B132" s="582">
        <v>15523</v>
      </c>
      <c r="C132" t="s" s="388">
        <v>2218</v>
      </c>
      <c r="D132" t="s" s="573">
        <v>1068</v>
      </c>
      <c r="E132" t="s" s="596">
        <v>2183</v>
      </c>
      <c r="F132" s="597">
        <v>44104</v>
      </c>
      <c r="G132" s="597"/>
      <c r="H132" t="s" s="598">
        <v>2377</v>
      </c>
      <c r="I132" s="405"/>
    </row>
    <row r="133" ht="20.1" customHeight="1">
      <c r="A133" s="582">
        <v>10043</v>
      </c>
      <c r="B133" s="582">
        <v>18813</v>
      </c>
      <c r="C133" t="s" s="388">
        <v>2379</v>
      </c>
      <c r="D133" t="s" s="583">
        <v>52</v>
      </c>
      <c r="E133" t="s" s="89">
        <v>2380</v>
      </c>
      <c r="F133" s="570">
        <v>44105</v>
      </c>
      <c r="G133" s="570"/>
      <c r="H133" t="s" s="141">
        <v>2381</v>
      </c>
      <c r="I133" s="405"/>
    </row>
    <row r="134" ht="20.1" customHeight="1">
      <c r="A134" s="582">
        <v>10175</v>
      </c>
      <c r="B134" s="582">
        <v>10175</v>
      </c>
      <c r="C134" t="s" s="388">
        <v>2373</v>
      </c>
      <c r="D134" t="s" s="583">
        <v>52</v>
      </c>
      <c r="E134" t="s" s="89">
        <v>2380</v>
      </c>
      <c r="F134" s="570">
        <v>44105</v>
      </c>
      <c r="G134" s="570"/>
      <c r="H134" t="s" s="141">
        <v>2382</v>
      </c>
      <c r="I134" s="405"/>
    </row>
    <row r="135" ht="20.1" customHeight="1">
      <c r="A135" s="582">
        <v>10138</v>
      </c>
      <c r="B135" s="582">
        <v>15915</v>
      </c>
      <c r="C135" t="s" s="388">
        <v>2383</v>
      </c>
      <c r="D135" t="s" s="573">
        <v>1068</v>
      </c>
      <c r="E135" t="s" s="596">
        <v>2380</v>
      </c>
      <c r="F135" s="597">
        <v>44119</v>
      </c>
      <c r="G135" s="597"/>
      <c r="H135" t="s" s="598">
        <v>1636</v>
      </c>
      <c r="I135" s="405"/>
    </row>
    <row r="136" ht="20.1" customHeight="1">
      <c r="A136" s="582">
        <v>10033</v>
      </c>
      <c r="B136" s="582">
        <v>15519</v>
      </c>
      <c r="C136" t="s" s="388">
        <v>2384</v>
      </c>
      <c r="D136" t="s" s="573">
        <v>1068</v>
      </c>
      <c r="E136" t="s" s="596">
        <v>2380</v>
      </c>
      <c r="F136" s="597">
        <v>44118</v>
      </c>
      <c r="G136" s="597"/>
      <c r="H136" t="s" s="598">
        <v>2377</v>
      </c>
      <c r="I136" s="405"/>
    </row>
    <row r="137" ht="20.1" customHeight="1">
      <c r="A137" s="582">
        <v>10073</v>
      </c>
      <c r="B137" s="582">
        <v>14259</v>
      </c>
      <c r="C137" t="s" s="388">
        <v>2385</v>
      </c>
      <c r="D137" t="s" s="573">
        <v>1068</v>
      </c>
      <c r="E137" t="s" s="596">
        <v>2380</v>
      </c>
      <c r="F137" s="597">
        <v>44134</v>
      </c>
      <c r="G137" s="597"/>
      <c r="H137" t="s" s="598">
        <v>2377</v>
      </c>
      <c r="I137" s="405"/>
    </row>
    <row r="138" ht="20.1" customHeight="1">
      <c r="A138" s="582">
        <v>10012</v>
      </c>
      <c r="B138" s="582">
        <v>14289</v>
      </c>
      <c r="C138" t="s" s="388">
        <v>2386</v>
      </c>
      <c r="D138" t="s" s="616">
        <v>1030</v>
      </c>
      <c r="E138" t="s" s="617">
        <v>2380</v>
      </c>
      <c r="F138" t="s" s="617">
        <v>2387</v>
      </c>
      <c r="G138" s="618"/>
      <c r="H138" t="s" s="619">
        <v>2388</v>
      </c>
      <c r="I138" s="405"/>
    </row>
    <row r="139" ht="20.1" customHeight="1">
      <c r="A139" s="582">
        <v>10054</v>
      </c>
      <c r="B139" s="582">
        <v>15514</v>
      </c>
      <c r="C139" t="s" s="388">
        <v>2389</v>
      </c>
      <c r="D139" t="s" s="583">
        <v>52</v>
      </c>
      <c r="E139" t="s" s="89">
        <v>2380</v>
      </c>
      <c r="F139" s="570">
        <v>44125</v>
      </c>
      <c r="G139" s="570"/>
      <c r="H139" t="s" s="141">
        <v>2390</v>
      </c>
      <c r="I139" s="405"/>
    </row>
    <row r="140" ht="20.1" customHeight="1">
      <c r="A140" s="624"/>
      <c r="B140" s="624"/>
      <c r="C140" s="624"/>
      <c r="D140" s="625"/>
      <c r="E140" s="626"/>
      <c r="F140" s="627"/>
      <c r="G140" s="627"/>
      <c r="H140" t="s" s="628">
        <v>2391</v>
      </c>
      <c r="I140" s="405"/>
    </row>
    <row r="141" ht="20.1" customHeight="1">
      <c r="A141" s="582">
        <v>10080</v>
      </c>
      <c r="B141" s="582">
        <v>14457</v>
      </c>
      <c r="C141" t="s" s="388">
        <v>2309</v>
      </c>
      <c r="D141" t="s" s="629">
        <v>1068</v>
      </c>
      <c r="E141" t="s" s="630">
        <v>2392</v>
      </c>
      <c r="F141" s="631">
        <v>44137</v>
      </c>
      <c r="G141" s="631"/>
      <c r="H141" t="s" s="632">
        <v>2393</v>
      </c>
      <c r="I141" s="405"/>
    </row>
    <row r="142" ht="20.1" customHeight="1">
      <c r="A142" s="582">
        <v>10158</v>
      </c>
      <c r="B142" s="582">
        <v>10158</v>
      </c>
      <c r="C142" t="s" s="388">
        <v>2285</v>
      </c>
      <c r="D142" t="s" s="583">
        <v>70</v>
      </c>
      <c r="E142" t="s" s="89">
        <v>2392</v>
      </c>
      <c r="F142" s="570">
        <v>44136</v>
      </c>
      <c r="G142" s="570"/>
      <c r="H142" t="s" s="141">
        <v>2394</v>
      </c>
      <c r="I142" s="405"/>
    </row>
    <row r="143" ht="20.1" customHeight="1">
      <c r="A143" s="582">
        <v>10019</v>
      </c>
      <c r="B143" s="582">
        <v>14448</v>
      </c>
      <c r="C143" t="s" s="388">
        <v>2332</v>
      </c>
      <c r="D143" t="s" s="583">
        <v>52</v>
      </c>
      <c r="E143" t="s" s="89">
        <v>2392</v>
      </c>
      <c r="F143" s="570">
        <v>44136</v>
      </c>
      <c r="G143" s="570"/>
      <c r="H143" t="s" s="141">
        <v>2395</v>
      </c>
      <c r="I143" s="405"/>
    </row>
    <row r="144" ht="20.1" customHeight="1">
      <c r="A144" s="582">
        <v>10093</v>
      </c>
      <c r="B144" s="582">
        <v>16698</v>
      </c>
      <c r="C144" t="s" s="388">
        <v>2231</v>
      </c>
      <c r="D144" t="s" s="583">
        <v>52</v>
      </c>
      <c r="E144" t="s" s="89">
        <v>2392</v>
      </c>
      <c r="F144" s="570">
        <v>44137</v>
      </c>
      <c r="G144" s="570"/>
      <c r="H144" t="s" s="141">
        <v>2396</v>
      </c>
      <c r="I144" s="405"/>
    </row>
    <row r="145" ht="20.1" customHeight="1">
      <c r="A145" s="582">
        <v>10176</v>
      </c>
      <c r="B145" s="582">
        <v>10176</v>
      </c>
      <c r="C145" t="s" s="388">
        <v>2397</v>
      </c>
      <c r="D145" t="s" s="620">
        <v>27</v>
      </c>
      <c r="E145" t="s" s="621">
        <v>2392</v>
      </c>
      <c r="F145" s="622">
        <v>44165</v>
      </c>
      <c r="G145" s="622"/>
      <c r="H145" t="s" s="623">
        <v>2398</v>
      </c>
      <c r="I145" s="405"/>
    </row>
    <row r="146" ht="20.1" customHeight="1">
      <c r="A146" s="582">
        <v>10178</v>
      </c>
      <c r="B146" s="582">
        <v>10178</v>
      </c>
      <c r="C146" t="s" s="388">
        <v>2399</v>
      </c>
      <c r="D146" t="s" s="620">
        <v>27</v>
      </c>
      <c r="E146" t="s" s="621">
        <v>2392</v>
      </c>
      <c r="F146" s="622">
        <v>44165</v>
      </c>
      <c r="G146" s="622"/>
      <c r="H146" t="s" s="623">
        <v>2400</v>
      </c>
      <c r="I146" s="405"/>
    </row>
    <row r="147" ht="20.1" customHeight="1">
      <c r="A147" s="582">
        <v>10001</v>
      </c>
      <c r="B147" s="582">
        <v>13706</v>
      </c>
      <c r="C147" t="s" s="388">
        <v>2401</v>
      </c>
      <c r="D147" t="s" s="573">
        <v>1068</v>
      </c>
      <c r="E147" t="s" s="596">
        <v>2392</v>
      </c>
      <c r="F147" s="597">
        <v>44165</v>
      </c>
      <c r="G147" s="597"/>
      <c r="H147" t="s" s="598">
        <v>2402</v>
      </c>
      <c r="I147" s="405"/>
    </row>
    <row r="148" ht="20.1" customHeight="1">
      <c r="A148" s="582">
        <v>10173</v>
      </c>
      <c r="B148" s="582">
        <v>10173</v>
      </c>
      <c r="C148" t="s" s="388">
        <v>2403</v>
      </c>
      <c r="D148" t="s" s="620">
        <v>27</v>
      </c>
      <c r="E148" t="s" s="621">
        <v>2392</v>
      </c>
      <c r="F148" s="622">
        <v>44166</v>
      </c>
      <c r="G148" s="622"/>
      <c r="H148" t="s" s="623">
        <v>2404</v>
      </c>
      <c r="I148" s="405"/>
    </row>
    <row r="149" ht="20.1" customHeight="1">
      <c r="A149" s="582">
        <v>10060</v>
      </c>
      <c r="B149" s="582">
        <v>16992</v>
      </c>
      <c r="C149" t="s" s="388">
        <v>2254</v>
      </c>
      <c r="D149" t="s" s="620">
        <v>1068</v>
      </c>
      <c r="E149" t="s" s="621">
        <v>2405</v>
      </c>
      <c r="F149" t="s" s="621">
        <v>2406</v>
      </c>
      <c r="G149" s="622"/>
      <c r="H149" t="s" s="623">
        <v>2407</v>
      </c>
      <c r="I149" s="405"/>
    </row>
    <row r="150" ht="20.1" customHeight="1">
      <c r="A150" s="582">
        <v>10157</v>
      </c>
      <c r="B150" s="582">
        <v>16998</v>
      </c>
      <c r="C150" t="s" s="388">
        <v>2200</v>
      </c>
      <c r="D150" t="s" s="573">
        <v>1068</v>
      </c>
      <c r="E150" t="s" s="596">
        <v>2405</v>
      </c>
      <c r="F150" s="597">
        <v>44178</v>
      </c>
      <c r="G150" s="597"/>
      <c r="H150" t="s" s="598">
        <v>2408</v>
      </c>
      <c r="I150" s="405"/>
    </row>
    <row r="151" ht="20.1" customHeight="1">
      <c r="A151" s="582">
        <v>10172</v>
      </c>
      <c r="B151" s="582">
        <v>16989</v>
      </c>
      <c r="C151" t="s" s="388">
        <v>2409</v>
      </c>
      <c r="D151" t="s" s="620">
        <v>1068</v>
      </c>
      <c r="E151" t="s" s="621">
        <v>2405</v>
      </c>
      <c r="F151" s="622">
        <v>44177</v>
      </c>
      <c r="G151" s="622"/>
      <c r="H151" t="s" s="623">
        <v>2410</v>
      </c>
      <c r="I151" s="405"/>
    </row>
    <row r="152" ht="20.1" customHeight="1">
      <c r="A152" s="246"/>
      <c r="B152" s="246"/>
      <c r="C152" s="246"/>
      <c r="D152" s="633"/>
      <c r="E152" s="634"/>
      <c r="F152" s="622"/>
      <c r="G152" s="622"/>
      <c r="H152" s="635"/>
      <c r="I152" s="405"/>
    </row>
    <row r="153" ht="20.1" customHeight="1">
      <c r="A153" s="582">
        <v>10016</v>
      </c>
      <c r="B153" s="582">
        <v>14423</v>
      </c>
      <c r="C153" t="s" s="388">
        <v>2411</v>
      </c>
      <c r="D153" s="633"/>
      <c r="E153" s="634"/>
      <c r="F153" s="622">
        <v>44176</v>
      </c>
      <c r="G153" s="622"/>
      <c r="H153" t="s" s="623">
        <v>2412</v>
      </c>
      <c r="I153" s="405"/>
    </row>
    <row r="154" ht="20.1" customHeight="1">
      <c r="A154" s="636">
        <v>10177</v>
      </c>
      <c r="B154" s="636">
        <v>10177</v>
      </c>
      <c r="C154" t="s" s="637">
        <v>2413</v>
      </c>
      <c r="D154" t="s" s="638">
        <v>27</v>
      </c>
      <c r="E154" t="s" s="639">
        <v>2405</v>
      </c>
      <c r="F154" s="640">
        <v>44182</v>
      </c>
      <c r="G154" s="640"/>
      <c r="H154" t="s" s="641">
        <v>2414</v>
      </c>
      <c r="I154" s="405"/>
    </row>
    <row r="155" ht="20.1" customHeight="1">
      <c r="A155" s="642">
        <v>2021</v>
      </c>
      <c r="B155" s="643"/>
      <c r="C155" s="643"/>
      <c r="D155" s="644"/>
      <c r="E155" s="645"/>
      <c r="F155" s="646"/>
      <c r="G155" s="646"/>
      <c r="H155" s="647"/>
      <c r="I155" s="405"/>
    </row>
    <row r="156" ht="20.1" customHeight="1">
      <c r="A156" s="582">
        <v>10176</v>
      </c>
      <c r="B156" s="582">
        <v>10176</v>
      </c>
      <c r="C156" t="s" s="388">
        <v>2397</v>
      </c>
      <c r="D156" t="s" s="573">
        <v>2415</v>
      </c>
      <c r="E156" t="s" s="89">
        <v>2267</v>
      </c>
      <c r="F156" t="s" s="89">
        <v>2416</v>
      </c>
      <c r="G156" s="570"/>
      <c r="H156" t="s" s="141">
        <v>2417</v>
      </c>
      <c r="I156" s="405"/>
    </row>
    <row r="157" ht="20.1" customHeight="1">
      <c r="A157" s="648">
        <v>10172</v>
      </c>
      <c r="B157" s="582">
        <v>16989</v>
      </c>
      <c r="C157" t="s" s="388">
        <v>2409</v>
      </c>
      <c r="D157" t="s" s="573">
        <v>2415</v>
      </c>
      <c r="E157" t="s" s="89">
        <v>2267</v>
      </c>
      <c r="F157" t="s" s="89">
        <v>2418</v>
      </c>
      <c r="G157" s="570"/>
      <c r="H157" t="s" s="141">
        <v>2417</v>
      </c>
      <c r="I157" s="405"/>
    </row>
    <row r="158" ht="20.1" customHeight="1">
      <c r="A158" s="648">
        <v>10167</v>
      </c>
      <c r="B158" s="582">
        <v>16975</v>
      </c>
      <c r="C158" t="s" s="388">
        <v>2255</v>
      </c>
      <c r="D158" t="s" s="573">
        <v>2415</v>
      </c>
      <c r="E158" t="s" s="89">
        <v>2267</v>
      </c>
      <c r="F158" t="s" s="89">
        <v>2419</v>
      </c>
      <c r="G158" s="570"/>
      <c r="H158" t="s" s="141">
        <v>2417</v>
      </c>
      <c r="I158" s="405"/>
    </row>
    <row r="159" ht="20.1" customHeight="1">
      <c r="A159" s="582">
        <v>10060</v>
      </c>
      <c r="B159" s="582">
        <v>16992</v>
      </c>
      <c r="C159" t="s" s="388">
        <v>2254</v>
      </c>
      <c r="D159" t="s" s="649">
        <v>1194</v>
      </c>
      <c r="E159" t="s" s="650">
        <v>2267</v>
      </c>
      <c r="F159" s="651">
        <v>44198</v>
      </c>
      <c r="G159" s="651"/>
      <c r="H159" t="s" s="652">
        <v>2420</v>
      </c>
      <c r="I159" s="405"/>
    </row>
    <row r="160" ht="20.1" customHeight="1">
      <c r="A160" s="582">
        <v>10057</v>
      </c>
      <c r="B160" s="582">
        <v>16105</v>
      </c>
      <c r="C160" t="s" s="388">
        <v>2421</v>
      </c>
      <c r="D160" t="s" s="653">
        <v>1027</v>
      </c>
      <c r="E160" t="s" s="654">
        <v>2267</v>
      </c>
      <c r="F160" s="655">
        <v>44197</v>
      </c>
      <c r="G160" s="655"/>
      <c r="H160" t="s" s="656">
        <v>2422</v>
      </c>
      <c r="I160" s="405"/>
    </row>
    <row r="161" ht="20.1" customHeight="1">
      <c r="A161" s="582">
        <v>10181</v>
      </c>
      <c r="B161" s="582">
        <v>10181</v>
      </c>
      <c r="C161" t="s" s="388">
        <v>2423</v>
      </c>
      <c r="D161" t="s" s="620">
        <v>27</v>
      </c>
      <c r="E161" t="s" s="621">
        <v>2267</v>
      </c>
      <c r="F161" s="622">
        <v>44197</v>
      </c>
      <c r="G161" s="622"/>
      <c r="H161" t="s" s="623">
        <v>2424</v>
      </c>
      <c r="I161" s="405"/>
    </row>
    <row r="162" ht="20.1" customHeight="1">
      <c r="A162" s="582">
        <v>10182</v>
      </c>
      <c r="B162" s="582">
        <v>10182</v>
      </c>
      <c r="C162" t="s" s="388">
        <v>2425</v>
      </c>
      <c r="D162" t="s" s="620">
        <v>27</v>
      </c>
      <c r="E162" t="s" s="621">
        <v>2267</v>
      </c>
      <c r="F162" s="622">
        <v>44197</v>
      </c>
      <c r="G162" s="622"/>
      <c r="H162" t="s" s="623">
        <v>2424</v>
      </c>
      <c r="I162" s="405"/>
    </row>
    <row r="163" ht="20.1" customHeight="1">
      <c r="A163" s="582">
        <v>10183</v>
      </c>
      <c r="B163" s="582">
        <v>10183</v>
      </c>
      <c r="C163" t="s" s="388">
        <v>2426</v>
      </c>
      <c r="D163" t="s" s="620">
        <v>27</v>
      </c>
      <c r="E163" t="s" s="621">
        <v>2267</v>
      </c>
      <c r="F163" s="622">
        <v>44197</v>
      </c>
      <c r="G163" s="622"/>
      <c r="H163" t="s" s="623">
        <v>2424</v>
      </c>
      <c r="I163" s="405"/>
    </row>
    <row r="164" ht="20.1" customHeight="1">
      <c r="A164" s="582">
        <v>10184</v>
      </c>
      <c r="B164" s="582">
        <v>10184</v>
      </c>
      <c r="C164" t="s" s="388">
        <v>2427</v>
      </c>
      <c r="D164" t="s" s="620">
        <v>27</v>
      </c>
      <c r="E164" t="s" s="621">
        <v>2267</v>
      </c>
      <c r="F164" s="622">
        <v>44197</v>
      </c>
      <c r="G164" s="622"/>
      <c r="H164" t="s" s="623">
        <v>2424</v>
      </c>
      <c r="I164" s="405"/>
    </row>
    <row r="165" ht="20.1" customHeight="1">
      <c r="A165" s="582">
        <v>10185</v>
      </c>
      <c r="B165" s="582">
        <v>10185</v>
      </c>
      <c r="C165" t="s" s="388">
        <v>2428</v>
      </c>
      <c r="D165" t="s" s="620">
        <v>27</v>
      </c>
      <c r="E165" t="s" s="621">
        <v>2267</v>
      </c>
      <c r="F165" s="622">
        <v>44197</v>
      </c>
      <c r="G165" s="622"/>
      <c r="H165" t="s" s="623">
        <v>2424</v>
      </c>
      <c r="I165" s="405"/>
    </row>
    <row r="166" ht="20.1" customHeight="1">
      <c r="A166" s="582">
        <v>10186</v>
      </c>
      <c r="B166" s="582">
        <v>10186</v>
      </c>
      <c r="C166" t="s" s="388">
        <v>2429</v>
      </c>
      <c r="D166" t="s" s="620">
        <v>27</v>
      </c>
      <c r="E166" t="s" s="621">
        <v>2267</v>
      </c>
      <c r="F166" s="622">
        <v>44197</v>
      </c>
      <c r="G166" s="622"/>
      <c r="H166" t="s" s="623">
        <v>2424</v>
      </c>
      <c r="I166" s="405"/>
    </row>
    <row r="167" ht="20.1" customHeight="1">
      <c r="A167" s="582">
        <v>10176</v>
      </c>
      <c r="B167" s="582">
        <v>10176</v>
      </c>
      <c r="C167" t="s" s="388">
        <v>2397</v>
      </c>
      <c r="D167" t="s" s="649">
        <v>1194</v>
      </c>
      <c r="E167" t="s" s="650">
        <v>2267</v>
      </c>
      <c r="F167" s="651">
        <v>44209</v>
      </c>
      <c r="G167" s="651"/>
      <c r="H167" t="s" s="652">
        <v>2430</v>
      </c>
      <c r="I167" s="405"/>
    </row>
    <row r="168" ht="20.1" customHeight="1">
      <c r="A168" s="582">
        <v>10077</v>
      </c>
      <c r="B168" s="582">
        <v>14431</v>
      </c>
      <c r="C168" t="s" s="388">
        <v>2367</v>
      </c>
      <c r="D168" t="s" s="573">
        <v>1068</v>
      </c>
      <c r="E168" t="s" s="596">
        <v>2267</v>
      </c>
      <c r="F168" s="597">
        <v>44227</v>
      </c>
      <c r="G168" s="597"/>
      <c r="H168" t="s" s="598">
        <v>2431</v>
      </c>
      <c r="I168" s="405"/>
    </row>
    <row r="169" ht="20.1" customHeight="1">
      <c r="A169" s="246"/>
      <c r="B169" s="246"/>
      <c r="C169" s="246"/>
      <c r="D169" s="609"/>
      <c r="E169" s="610"/>
      <c r="F169" s="597"/>
      <c r="G169" s="597"/>
      <c r="H169" s="611"/>
      <c r="I169" s="405"/>
    </row>
    <row r="170" ht="20.1" customHeight="1">
      <c r="A170" s="582">
        <v>10078</v>
      </c>
      <c r="B170" s="582">
        <v>14437</v>
      </c>
      <c r="C170" t="s" s="388">
        <v>2432</v>
      </c>
      <c r="D170" t="s" s="653">
        <v>1027</v>
      </c>
      <c r="E170" t="s" s="654">
        <v>2289</v>
      </c>
      <c r="F170" s="655">
        <v>44228</v>
      </c>
      <c r="G170" s="655"/>
      <c r="H170" t="s" s="656">
        <v>2433</v>
      </c>
      <c r="I170" s="405"/>
    </row>
    <row r="171" ht="20.1" customHeight="1">
      <c r="A171" s="582">
        <v>10148</v>
      </c>
      <c r="B171" s="582">
        <v>10148</v>
      </c>
      <c r="C171" t="s" s="388">
        <v>2434</v>
      </c>
      <c r="D171" t="s" s="573">
        <v>1068</v>
      </c>
      <c r="E171" t="s" s="596">
        <v>2289</v>
      </c>
      <c r="F171" s="597">
        <v>44255</v>
      </c>
      <c r="G171" s="597"/>
      <c r="H171" t="s" s="598">
        <v>2435</v>
      </c>
      <c r="I171" s="405"/>
    </row>
    <row r="172" ht="20.1" customHeight="1">
      <c r="A172" s="246"/>
      <c r="B172" s="246"/>
      <c r="C172" s="246"/>
      <c r="D172" s="609"/>
      <c r="E172" s="610"/>
      <c r="F172" s="597"/>
      <c r="G172" s="597"/>
      <c r="H172" s="611"/>
      <c r="I172" s="405"/>
    </row>
    <row r="173" ht="20.1" customHeight="1">
      <c r="A173" s="582">
        <v>10038</v>
      </c>
      <c r="B173" s="582">
        <v>16640</v>
      </c>
      <c r="C173" t="s" s="388">
        <v>2436</v>
      </c>
      <c r="D173" t="s" s="653">
        <v>1027</v>
      </c>
      <c r="E173" t="s" s="654">
        <v>1136</v>
      </c>
      <c r="F173" s="655">
        <v>44256</v>
      </c>
      <c r="G173" s="655"/>
      <c r="H173" t="s" s="656">
        <v>2437</v>
      </c>
      <c r="I173" s="405"/>
    </row>
    <row r="174" ht="20.1" customHeight="1">
      <c r="A174" s="582">
        <v>10179</v>
      </c>
      <c r="B174" s="582">
        <v>10179</v>
      </c>
      <c r="C174" t="s" s="388">
        <v>2438</v>
      </c>
      <c r="D174" t="s" s="620">
        <v>27</v>
      </c>
      <c r="E174" t="s" s="621">
        <v>2289</v>
      </c>
      <c r="F174" s="622">
        <v>44250</v>
      </c>
      <c r="G174" s="622"/>
      <c r="H174" t="s" s="623">
        <v>2439</v>
      </c>
      <c r="I174" s="405"/>
    </row>
    <row r="175" ht="20.1" customHeight="1">
      <c r="A175" s="582">
        <v>10167</v>
      </c>
      <c r="B175" s="582">
        <v>16975</v>
      </c>
      <c r="C175" t="s" s="388">
        <v>2255</v>
      </c>
      <c r="D175" t="s" s="649">
        <v>1194</v>
      </c>
      <c r="E175" t="s" s="650">
        <v>1136</v>
      </c>
      <c r="F175" s="651">
        <v>44256</v>
      </c>
      <c r="G175" s="651"/>
      <c r="H175" t="s" s="652">
        <v>2440</v>
      </c>
      <c r="I175" s="405"/>
    </row>
    <row r="176" ht="20.1" customHeight="1">
      <c r="A176" s="582">
        <v>10155</v>
      </c>
      <c r="B176" s="582">
        <v>10155</v>
      </c>
      <c r="C176" t="s" s="388">
        <v>2222</v>
      </c>
      <c r="D176" t="s" s="568">
        <v>2245</v>
      </c>
      <c r="E176" t="s" s="657">
        <v>1136</v>
      </c>
      <c r="F176" t="s" s="657">
        <v>2441</v>
      </c>
      <c r="G176" s="658"/>
      <c r="H176" t="s" s="659">
        <v>2442</v>
      </c>
      <c r="I176" s="405"/>
    </row>
    <row r="177" ht="20.1" customHeight="1">
      <c r="A177" s="582">
        <v>10063</v>
      </c>
      <c r="B177" s="582">
        <v>13850</v>
      </c>
      <c r="C177" t="s" s="388">
        <v>2177</v>
      </c>
      <c r="D177" t="s" s="568">
        <v>2245</v>
      </c>
      <c r="E177" t="s" s="657">
        <v>1136</v>
      </c>
      <c r="F177" t="s" s="657">
        <v>2443</v>
      </c>
      <c r="G177" s="658"/>
      <c r="H177" t="s" s="659">
        <v>2444</v>
      </c>
      <c r="I177" s="405"/>
    </row>
    <row r="178" ht="20.1" customHeight="1">
      <c r="A178" s="246"/>
      <c r="B178" s="246"/>
      <c r="C178" s="246"/>
      <c r="D178" s="589"/>
      <c r="E178" s="660"/>
      <c r="F178" s="658"/>
      <c r="G178" s="658"/>
      <c r="H178" s="661"/>
      <c r="I178" s="405"/>
    </row>
    <row r="179" ht="20.1" customHeight="1">
      <c r="A179" s="582">
        <v>10154</v>
      </c>
      <c r="B179" s="582">
        <v>10154</v>
      </c>
      <c r="C179" t="s" s="388">
        <v>2192</v>
      </c>
      <c r="D179" t="s" s="653">
        <v>1027</v>
      </c>
      <c r="E179" t="s" s="654">
        <v>2445</v>
      </c>
      <c r="F179" s="655">
        <v>44287</v>
      </c>
      <c r="G179" s="655"/>
      <c r="H179" t="s" s="656">
        <v>2446</v>
      </c>
      <c r="I179" s="405"/>
    </row>
    <row r="180" ht="20.1" customHeight="1">
      <c r="A180" s="582">
        <v>10179</v>
      </c>
      <c r="B180" s="582">
        <v>10179</v>
      </c>
      <c r="C180" t="s" s="388">
        <v>2438</v>
      </c>
      <c r="D180" t="s" s="653">
        <v>1027</v>
      </c>
      <c r="E180" t="s" s="654">
        <v>2445</v>
      </c>
      <c r="F180" s="655">
        <v>44292</v>
      </c>
      <c r="G180" s="655"/>
      <c r="H180" t="s" s="656">
        <v>2447</v>
      </c>
      <c r="I180" s="405"/>
    </row>
    <row r="181" ht="20.1" customHeight="1">
      <c r="A181" s="582">
        <v>10172</v>
      </c>
      <c r="B181" s="582">
        <v>16989</v>
      </c>
      <c r="C181" t="s" s="388">
        <v>2409</v>
      </c>
      <c r="D181" t="s" s="649">
        <v>1194</v>
      </c>
      <c r="E181" t="s" s="650">
        <v>2445</v>
      </c>
      <c r="F181" s="651">
        <v>44305</v>
      </c>
      <c r="G181" s="651"/>
      <c r="H181" t="s" s="652">
        <v>2448</v>
      </c>
      <c r="I181" s="405"/>
    </row>
    <row r="182" ht="20.1" customHeight="1">
      <c r="A182" s="582">
        <v>10176</v>
      </c>
      <c r="B182" s="582">
        <v>10176</v>
      </c>
      <c r="C182" t="s" s="388">
        <v>2397</v>
      </c>
      <c r="D182" t="s" s="568">
        <v>2245</v>
      </c>
      <c r="E182" t="s" s="657">
        <v>2445</v>
      </c>
      <c r="F182" t="s" s="657">
        <v>2449</v>
      </c>
      <c r="G182" s="658"/>
      <c r="H182" t="s" s="659">
        <v>2450</v>
      </c>
      <c r="I182" s="405"/>
    </row>
    <row r="183" ht="20.1" customHeight="1">
      <c r="A183" s="582">
        <v>10176</v>
      </c>
      <c r="B183" s="582">
        <v>10176</v>
      </c>
      <c r="C183" t="s" s="388">
        <v>2397</v>
      </c>
      <c r="D183" t="s" s="568">
        <v>2245</v>
      </c>
      <c r="E183" t="s" s="657">
        <v>2445</v>
      </c>
      <c r="F183" t="s" s="657">
        <v>2451</v>
      </c>
      <c r="G183" s="658"/>
      <c r="H183" t="s" s="659">
        <v>2452</v>
      </c>
      <c r="I183" s="405"/>
    </row>
    <row r="184" ht="20.1" customHeight="1">
      <c r="A184" s="582">
        <v>10093</v>
      </c>
      <c r="B184" s="582">
        <v>16698</v>
      </c>
      <c r="C184" t="s" s="388">
        <v>2231</v>
      </c>
      <c r="D184" t="s" s="573">
        <v>2453</v>
      </c>
      <c r="E184" t="s" s="596">
        <v>2445</v>
      </c>
      <c r="F184" s="597">
        <v>44316</v>
      </c>
      <c r="G184" s="597"/>
      <c r="H184" t="s" s="598">
        <v>2454</v>
      </c>
      <c r="I184" s="405"/>
    </row>
    <row r="185" ht="20.1" customHeight="1">
      <c r="A185" s="582">
        <v>10167</v>
      </c>
      <c r="B185" s="582">
        <v>16975</v>
      </c>
      <c r="C185" t="s" s="388">
        <v>2255</v>
      </c>
      <c r="D185" t="s" s="573">
        <v>2453</v>
      </c>
      <c r="E185" t="s" s="596">
        <v>2445</v>
      </c>
      <c r="F185" t="s" s="596">
        <v>2455</v>
      </c>
      <c r="G185" s="597"/>
      <c r="H185" t="s" s="598">
        <v>2456</v>
      </c>
      <c r="I185" s="405"/>
    </row>
    <row r="186" ht="20.1" customHeight="1">
      <c r="A186" s="246"/>
      <c r="B186" s="246"/>
      <c r="C186" s="246"/>
      <c r="D186" s="633"/>
      <c r="E186" s="634"/>
      <c r="F186" s="622"/>
      <c r="G186" s="622"/>
      <c r="H186" s="635"/>
      <c r="I186" s="405"/>
    </row>
    <row r="187" ht="20.1" customHeight="1">
      <c r="A187" s="582">
        <v>10190</v>
      </c>
      <c r="B187" s="582">
        <v>10190</v>
      </c>
      <c r="C187" t="s" s="388">
        <v>2457</v>
      </c>
      <c r="D187" t="s" s="620">
        <v>27</v>
      </c>
      <c r="E187" t="s" s="621">
        <v>1035</v>
      </c>
      <c r="F187" s="622">
        <v>44322</v>
      </c>
      <c r="G187" s="622"/>
      <c r="H187" t="s" s="623">
        <v>2458</v>
      </c>
      <c r="I187" s="405"/>
    </row>
    <row r="188" ht="20.1" customHeight="1">
      <c r="A188" s="582">
        <v>10186</v>
      </c>
      <c r="B188" s="582">
        <v>10186</v>
      </c>
      <c r="C188" t="s" s="388">
        <v>2429</v>
      </c>
      <c r="D188" t="s" s="653">
        <v>1027</v>
      </c>
      <c r="E188" t="s" s="87">
        <v>1035</v>
      </c>
      <c r="F188" s="655">
        <v>44332</v>
      </c>
      <c r="G188" s="655"/>
      <c r="H188" t="s" s="662">
        <v>2459</v>
      </c>
      <c r="I188" s="405"/>
    </row>
    <row r="189" ht="20.1" customHeight="1">
      <c r="A189" s="582">
        <v>10089</v>
      </c>
      <c r="B189" s="582">
        <v>16246</v>
      </c>
      <c r="C189" t="s" s="388">
        <v>2460</v>
      </c>
      <c r="D189" t="s" s="573">
        <v>2453</v>
      </c>
      <c r="E189" t="s" s="596">
        <v>1035</v>
      </c>
      <c r="F189" s="597">
        <v>44347</v>
      </c>
      <c r="G189" s="597"/>
      <c r="H189" t="s" s="598">
        <v>2461</v>
      </c>
      <c r="I189" s="405"/>
    </row>
    <row r="190" ht="20.1" customHeight="1">
      <c r="A190" s="246"/>
      <c r="B190" s="246"/>
      <c r="C190" s="246"/>
      <c r="D190" s="609"/>
      <c r="E190" s="610"/>
      <c r="F190" s="597"/>
      <c r="G190" s="597"/>
      <c r="H190" s="611"/>
      <c r="I190" s="405"/>
    </row>
    <row r="191" ht="20.1" customHeight="1">
      <c r="A191" s="582">
        <v>10091</v>
      </c>
      <c r="B191" s="582">
        <v>16634</v>
      </c>
      <c r="C191" t="s" s="388">
        <v>2171</v>
      </c>
      <c r="D191" t="s" s="653">
        <v>1027</v>
      </c>
      <c r="E191" t="s" s="654">
        <v>1096</v>
      </c>
      <c r="F191" s="655">
        <v>44348</v>
      </c>
      <c r="G191" s="655"/>
      <c r="H191" t="s" s="656">
        <v>2462</v>
      </c>
      <c r="I191" s="405"/>
    </row>
    <row r="192" ht="20.1" customHeight="1">
      <c r="A192" s="582">
        <v>10043</v>
      </c>
      <c r="B192" s="582">
        <v>18813</v>
      </c>
      <c r="C192" t="s" s="388">
        <v>2379</v>
      </c>
      <c r="D192" t="s" s="653">
        <v>1027</v>
      </c>
      <c r="E192" t="s" s="654">
        <v>1096</v>
      </c>
      <c r="F192" s="655">
        <v>44348</v>
      </c>
      <c r="G192" s="655"/>
      <c r="H192" t="s" s="656">
        <v>2463</v>
      </c>
      <c r="I192" s="405"/>
    </row>
    <row r="193" ht="20.1" customHeight="1">
      <c r="A193" s="582">
        <v>10191</v>
      </c>
      <c r="B193" s="582">
        <v>10191</v>
      </c>
      <c r="C193" t="s" s="388">
        <v>2464</v>
      </c>
      <c r="D193" t="s" s="620">
        <v>27</v>
      </c>
      <c r="E193" t="s" s="621">
        <v>1096</v>
      </c>
      <c r="F193" s="622">
        <v>44348</v>
      </c>
      <c r="G193" s="622"/>
      <c r="H193" t="s" s="623">
        <v>2465</v>
      </c>
      <c r="I193" s="405"/>
    </row>
    <row r="194" ht="20.1" customHeight="1">
      <c r="A194" s="582">
        <v>10172</v>
      </c>
      <c r="B194" s="582">
        <v>16989</v>
      </c>
      <c r="C194" t="s" s="388">
        <v>2409</v>
      </c>
      <c r="D194" t="s" s="573">
        <v>2453</v>
      </c>
      <c r="E194" t="s" s="596">
        <v>1096</v>
      </c>
      <c r="F194" s="597">
        <v>44352</v>
      </c>
      <c r="G194" s="597"/>
      <c r="H194" t="s" s="598">
        <v>1636</v>
      </c>
      <c r="I194" s="405"/>
    </row>
    <row r="195" ht="20.1" customHeight="1">
      <c r="A195" s="582">
        <v>10095</v>
      </c>
      <c r="B195" s="582">
        <v>16964</v>
      </c>
      <c r="C195" t="s" s="388">
        <v>2466</v>
      </c>
      <c r="D195" t="s" s="653">
        <v>1027</v>
      </c>
      <c r="E195" t="s" s="654">
        <v>1096</v>
      </c>
      <c r="F195" s="655">
        <v>44362</v>
      </c>
      <c r="G195" s="655"/>
      <c r="H195" t="s" s="656">
        <v>2467</v>
      </c>
      <c r="I195" s="405"/>
    </row>
    <row r="196" ht="20.1" customHeight="1">
      <c r="A196" s="582">
        <v>10094</v>
      </c>
      <c r="B196" s="582">
        <v>16963</v>
      </c>
      <c r="C196" t="s" s="388">
        <v>2257</v>
      </c>
      <c r="D196" t="s" s="653">
        <v>1027</v>
      </c>
      <c r="E196" t="s" s="654">
        <v>1096</v>
      </c>
      <c r="F196" s="655">
        <v>44363</v>
      </c>
      <c r="G196" s="655"/>
      <c r="H196" t="s" s="656">
        <v>2468</v>
      </c>
      <c r="I196" s="405"/>
    </row>
    <row r="197" ht="20.1" customHeight="1">
      <c r="A197" s="582">
        <v>10080</v>
      </c>
      <c r="B197" s="582">
        <v>14457</v>
      </c>
      <c r="C197" t="s" s="388">
        <v>2309</v>
      </c>
      <c r="D197" t="s" s="620">
        <v>1194</v>
      </c>
      <c r="E197" t="s" s="621">
        <v>1096</v>
      </c>
      <c r="F197" s="622">
        <v>44372</v>
      </c>
      <c r="G197" s="622"/>
      <c r="H197" t="s" s="623">
        <v>2469</v>
      </c>
      <c r="I197" s="405"/>
    </row>
    <row r="198" ht="20.1" customHeight="1">
      <c r="A198" s="246"/>
      <c r="B198" s="246"/>
      <c r="C198" s="246"/>
      <c r="D198" s="633"/>
      <c r="E198" s="634"/>
      <c r="F198" s="622"/>
      <c r="G198" s="622"/>
      <c r="H198" s="635"/>
      <c r="I198" s="405"/>
    </row>
    <row r="199" ht="20.1" customHeight="1">
      <c r="A199" s="582">
        <v>10100</v>
      </c>
      <c r="B199" s="582">
        <v>16997</v>
      </c>
      <c r="C199" t="s" s="388">
        <v>2220</v>
      </c>
      <c r="D199" t="s" s="653">
        <v>1027</v>
      </c>
      <c r="E199" t="s" s="654">
        <v>1044</v>
      </c>
      <c r="F199" s="655">
        <v>44378</v>
      </c>
      <c r="G199" s="655"/>
      <c r="H199" t="s" s="656">
        <v>2470</v>
      </c>
      <c r="I199" s="405"/>
    </row>
    <row r="200" ht="20.1" customHeight="1">
      <c r="A200" s="582">
        <v>10051</v>
      </c>
      <c r="B200" s="582">
        <v>14196</v>
      </c>
      <c r="C200" t="s" s="388">
        <v>2369</v>
      </c>
      <c r="D200" t="s" s="568">
        <v>2245</v>
      </c>
      <c r="E200" t="s" s="657">
        <v>1044</v>
      </c>
      <c r="F200" s="658">
        <v>44398</v>
      </c>
      <c r="G200" s="658"/>
      <c r="H200" t="s" s="659">
        <v>2471</v>
      </c>
      <c r="I200" s="405"/>
    </row>
    <row r="201" ht="20.1" customHeight="1">
      <c r="A201" s="246"/>
      <c r="B201" s="246"/>
      <c r="C201" s="246"/>
      <c r="D201" s="589"/>
      <c r="E201" s="660"/>
      <c r="F201" s="658"/>
      <c r="G201" s="658"/>
      <c r="H201" s="661"/>
      <c r="I201" s="405"/>
    </row>
    <row r="202" ht="20.1" customHeight="1">
      <c r="A202" s="582">
        <v>10100</v>
      </c>
      <c r="B202" s="582">
        <v>16997</v>
      </c>
      <c r="C202" t="s" s="388">
        <v>2220</v>
      </c>
      <c r="D202" t="s" s="573">
        <v>1068</v>
      </c>
      <c r="E202" t="s" s="596">
        <v>2360</v>
      </c>
      <c r="F202" s="597">
        <v>44410</v>
      </c>
      <c r="G202" s="597"/>
      <c r="H202" t="s" s="598">
        <v>2472</v>
      </c>
      <c r="I202" s="405"/>
    </row>
    <row r="203" ht="20.1" customHeight="1">
      <c r="A203" s="582">
        <v>10191</v>
      </c>
      <c r="B203" s="582">
        <v>10191</v>
      </c>
      <c r="C203" t="s" s="388">
        <v>2464</v>
      </c>
      <c r="D203" t="s" s="620">
        <v>27</v>
      </c>
      <c r="E203" t="s" s="621">
        <v>2360</v>
      </c>
      <c r="F203" s="622">
        <v>44427</v>
      </c>
      <c r="G203" s="622"/>
      <c r="H203" t="s" s="623">
        <v>2473</v>
      </c>
      <c r="I203" s="405"/>
    </row>
    <row r="204" ht="20.1" customHeight="1">
      <c r="A204" s="582">
        <v>10019</v>
      </c>
      <c r="B204" s="582">
        <v>14448</v>
      </c>
      <c r="C204" t="s" s="388">
        <v>2332</v>
      </c>
      <c r="D204" t="s" s="568">
        <v>1030</v>
      </c>
      <c r="E204" t="s" s="657">
        <v>2183</v>
      </c>
      <c r="F204" t="s" s="657">
        <v>2474</v>
      </c>
      <c r="G204" s="658"/>
      <c r="H204" t="s" s="659">
        <v>2475</v>
      </c>
      <c r="I204" s="405"/>
    </row>
    <row r="205" ht="20.1" customHeight="1">
      <c r="A205" s="246"/>
      <c r="B205" s="246"/>
      <c r="C205" s="246"/>
      <c r="D205" s="589"/>
      <c r="E205" s="660"/>
      <c r="F205" s="658"/>
      <c r="G205" s="658"/>
      <c r="H205" s="661"/>
      <c r="I205" s="405"/>
    </row>
    <row r="206" ht="20.1" customHeight="1">
      <c r="A206" s="582">
        <v>10158</v>
      </c>
      <c r="B206" s="582">
        <v>10158</v>
      </c>
      <c r="C206" t="s" s="388">
        <v>2285</v>
      </c>
      <c r="D206" t="s" s="653">
        <v>1027</v>
      </c>
      <c r="E206" t="s" s="654">
        <v>2380</v>
      </c>
      <c r="F206" s="655">
        <v>44470</v>
      </c>
      <c r="G206" s="655"/>
      <c r="H206" t="s" s="656">
        <v>2476</v>
      </c>
      <c r="I206" s="405"/>
    </row>
    <row r="207" ht="20.1" customHeight="1">
      <c r="A207" s="582">
        <v>10173</v>
      </c>
      <c r="B207" s="582">
        <v>10173</v>
      </c>
      <c r="C207" t="s" s="388">
        <v>2477</v>
      </c>
      <c r="D207" t="s" s="653">
        <v>1027</v>
      </c>
      <c r="E207" t="s" s="654">
        <v>2380</v>
      </c>
      <c r="F207" s="655">
        <v>44470</v>
      </c>
      <c r="G207" s="655"/>
      <c r="H207" t="s" s="656">
        <v>2478</v>
      </c>
      <c r="I207" s="405"/>
    </row>
    <row r="208" ht="20.1" customHeight="1">
      <c r="A208" s="582">
        <v>10189</v>
      </c>
      <c r="B208" s="582">
        <v>10189</v>
      </c>
      <c r="C208" t="s" s="388">
        <v>2479</v>
      </c>
      <c r="D208" t="s" s="620">
        <v>27</v>
      </c>
      <c r="E208" t="s" s="621">
        <v>2380</v>
      </c>
      <c r="F208" s="622">
        <v>44499</v>
      </c>
      <c r="G208" s="622"/>
      <c r="H208" t="s" s="623">
        <v>2480</v>
      </c>
      <c r="I208" s="405"/>
    </row>
    <row r="209" ht="20.1" customHeight="1">
      <c r="A209" s="502"/>
      <c r="B209" s="612"/>
      <c r="C209" s="612"/>
      <c r="D209" s="612"/>
      <c r="E209" s="502"/>
      <c r="F209" s="502"/>
      <c r="G209" s="502"/>
      <c r="H209" s="502"/>
      <c r="I209" s="311"/>
    </row>
    <row r="210" ht="20.1" customHeight="1">
      <c r="A210" s="613">
        <v>10180</v>
      </c>
      <c r="B210" s="582">
        <v>10180</v>
      </c>
      <c r="C210" t="s" s="388">
        <v>2481</v>
      </c>
      <c r="D210" t="s" s="620">
        <v>27</v>
      </c>
      <c r="E210" t="s" s="663">
        <v>2392</v>
      </c>
      <c r="F210" s="664">
        <v>44518</v>
      </c>
      <c r="G210" s="664"/>
      <c r="H210" t="s" s="665">
        <v>2482</v>
      </c>
      <c r="I210" s="405"/>
    </row>
    <row r="211" ht="20.1" customHeight="1">
      <c r="A211" s="582">
        <v>10190</v>
      </c>
      <c r="B211" s="582">
        <v>10190</v>
      </c>
      <c r="C211" t="s" s="388">
        <v>2483</v>
      </c>
      <c r="D211" t="s" s="573">
        <v>1068</v>
      </c>
      <c r="E211" t="s" s="596">
        <v>2405</v>
      </c>
      <c r="F211" s="597">
        <v>44524</v>
      </c>
      <c r="G211" s="597"/>
      <c r="H211" t="s" s="598">
        <v>2484</v>
      </c>
      <c r="I211" s="405"/>
    </row>
    <row r="212" ht="20.1" customHeight="1">
      <c r="A212" s="246"/>
      <c r="B212" s="246"/>
      <c r="C212" s="246"/>
      <c r="D212" s="633"/>
      <c r="E212" s="634"/>
      <c r="F212" s="622"/>
      <c r="G212" s="622"/>
      <c r="H212" s="635"/>
      <c r="I212" s="405"/>
    </row>
    <row r="213" ht="20.1" customHeight="1">
      <c r="A213" s="582">
        <v>10152</v>
      </c>
      <c r="B213" s="582">
        <v>10152</v>
      </c>
      <c r="C213" t="s" s="388">
        <v>2485</v>
      </c>
      <c r="D213" t="s" s="653">
        <v>1027</v>
      </c>
      <c r="E213" t="s" s="654">
        <v>2392</v>
      </c>
      <c r="F213" s="655">
        <v>44531</v>
      </c>
      <c r="G213" s="655"/>
      <c r="H213" t="s" s="656">
        <v>2486</v>
      </c>
      <c r="I213" s="405"/>
    </row>
    <row r="214" ht="20.1" customHeight="1">
      <c r="A214" s="648">
        <v>10177</v>
      </c>
      <c r="B214" s="582">
        <v>10177</v>
      </c>
      <c r="C214" t="s" s="388">
        <v>2413</v>
      </c>
      <c r="D214" t="s" s="653">
        <v>1027</v>
      </c>
      <c r="E214" t="s" s="654">
        <v>2405</v>
      </c>
      <c r="F214" s="655">
        <v>44531</v>
      </c>
      <c r="G214" s="655"/>
      <c r="H214" t="s" s="656">
        <v>2487</v>
      </c>
      <c r="I214" s="405"/>
    </row>
    <row r="215" ht="20.1" customHeight="1">
      <c r="A215" s="582">
        <v>10050</v>
      </c>
      <c r="B215" s="582">
        <v>14184</v>
      </c>
      <c r="C215" t="s" s="388">
        <v>2488</v>
      </c>
      <c r="D215" t="s" s="573">
        <v>1068</v>
      </c>
      <c r="E215" t="s" s="596">
        <v>2405</v>
      </c>
      <c r="F215" s="597">
        <v>44534</v>
      </c>
      <c r="G215" s="597"/>
      <c r="H215" t="s" s="598">
        <v>2489</v>
      </c>
      <c r="I215" s="405"/>
    </row>
    <row r="216" ht="20.1" customHeight="1">
      <c r="A216" s="582">
        <v>10187</v>
      </c>
      <c r="B216" s="582">
        <v>10187</v>
      </c>
      <c r="C216" t="s" s="388">
        <v>2490</v>
      </c>
      <c r="D216" t="s" s="620">
        <v>27</v>
      </c>
      <c r="E216" t="s" s="621">
        <v>2405</v>
      </c>
      <c r="F216" s="622">
        <v>44544</v>
      </c>
      <c r="G216" s="622"/>
      <c r="H216" t="s" s="623">
        <v>2491</v>
      </c>
      <c r="I216" s="405"/>
    </row>
    <row r="217" ht="9.75" customHeight="1">
      <c r="A217" s="666"/>
      <c r="B217" s="666"/>
      <c r="C217" s="666"/>
      <c r="D217" s="667"/>
      <c r="E217" s="668"/>
      <c r="F217" s="669"/>
      <c r="G217" s="669"/>
      <c r="H217" s="670"/>
      <c r="I217" s="405"/>
    </row>
    <row r="218" ht="22.5" customHeight="1">
      <c r="A218" s="599">
        <v>2022</v>
      </c>
      <c r="B218" s="246"/>
      <c r="C218" s="246"/>
      <c r="D218" s="609"/>
      <c r="E218" s="610"/>
      <c r="F218" s="597"/>
      <c r="G218" s="597"/>
      <c r="H218" s="611"/>
      <c r="I218" s="405"/>
    </row>
    <row r="219" ht="20.1" customHeight="1">
      <c r="A219" s="582">
        <v>10145</v>
      </c>
      <c r="B219" s="582">
        <v>10145</v>
      </c>
      <c r="C219" t="s" s="388">
        <v>2492</v>
      </c>
      <c r="D219" t="s" s="653">
        <v>70</v>
      </c>
      <c r="E219" t="s" s="654">
        <v>2267</v>
      </c>
      <c r="F219" s="655">
        <v>44562</v>
      </c>
      <c r="G219" s="655"/>
      <c r="H219" t="s" s="656">
        <v>2493</v>
      </c>
      <c r="I219" s="405"/>
    </row>
    <row r="220" ht="20.1" customHeight="1">
      <c r="A220" s="582">
        <v>10029</v>
      </c>
      <c r="B220" s="582">
        <v>15509</v>
      </c>
      <c r="C220" t="s" s="388">
        <v>2494</v>
      </c>
      <c r="D220" t="s" s="653">
        <v>2495</v>
      </c>
      <c r="E220" t="s" s="654">
        <v>2267</v>
      </c>
      <c r="F220" s="655">
        <v>44562</v>
      </c>
      <c r="G220" s="655"/>
      <c r="H220" t="s" s="656">
        <v>2496</v>
      </c>
      <c r="I220" s="405"/>
    </row>
    <row r="221" ht="20.1" customHeight="1">
      <c r="A221" s="582">
        <v>10063</v>
      </c>
      <c r="B221" s="582">
        <f>VLOOKUP($A221,'Übersicht'!$B$4:$T$131,2,FALSE)</f>
        <v>13850</v>
      </c>
      <c r="C221" t="s" s="388">
        <v>2177</v>
      </c>
      <c r="D221" t="s" s="568">
        <v>2245</v>
      </c>
      <c r="E221" t="s" s="657">
        <v>2267</v>
      </c>
      <c r="F221" s="658">
        <v>44571</v>
      </c>
      <c r="G221" s="658"/>
      <c r="H221" t="s" s="659">
        <v>2497</v>
      </c>
      <c r="I221" s="405"/>
    </row>
    <row r="222" ht="20.1" customHeight="1">
      <c r="A222" s="582">
        <v>10195</v>
      </c>
      <c r="B222" s="582">
        <v>10195</v>
      </c>
      <c r="C222" t="s" s="388">
        <v>2498</v>
      </c>
      <c r="D222" t="s" s="568">
        <v>2245</v>
      </c>
      <c r="E222" t="s" s="657">
        <v>2267</v>
      </c>
      <c r="F222" s="658">
        <v>44571</v>
      </c>
      <c r="G222" s="658"/>
      <c r="H222" t="s" s="659">
        <v>2499</v>
      </c>
      <c r="I222" s="405"/>
    </row>
    <row r="223" ht="8.25" customHeight="1">
      <c r="A223" s="246"/>
      <c r="B223" s="246"/>
      <c r="C223" s="246"/>
      <c r="D223" s="589"/>
      <c r="E223" s="658"/>
      <c r="F223" s="658"/>
      <c r="G223" s="658"/>
      <c r="H223" s="661"/>
      <c r="I223" s="405"/>
    </row>
    <row r="224" ht="20.1" customHeight="1">
      <c r="A224" s="582">
        <v>10063</v>
      </c>
      <c r="B224" s="582">
        <f>VLOOKUP($A224,'Übersicht'!$B$4:$T$131,2,FALSE)</f>
        <v>13850</v>
      </c>
      <c r="C224" t="s" s="388">
        <v>2177</v>
      </c>
      <c r="D224" t="s" s="620">
        <v>1194</v>
      </c>
      <c r="E224" t="s" s="621">
        <v>2289</v>
      </c>
      <c r="F224" s="622">
        <v>44616</v>
      </c>
      <c r="G224" s="622"/>
      <c r="H224" t="s" s="623">
        <v>2500</v>
      </c>
      <c r="I224" s="405"/>
    </row>
    <row r="225" ht="20.1" customHeight="1">
      <c r="A225" s="582">
        <v>10192</v>
      </c>
      <c r="B225" s="582">
        <f>VLOOKUP($A225,'Übersicht'!$B$4:$T$131,2,FALSE)</f>
        <v>10192</v>
      </c>
      <c r="C225" t="s" s="388">
        <v>1610</v>
      </c>
      <c r="D225" t="s" s="620">
        <v>27</v>
      </c>
      <c r="E225" t="s" s="621">
        <v>2289</v>
      </c>
      <c r="F225" s="622">
        <v>44600</v>
      </c>
      <c r="G225" s="622"/>
      <c r="H225" t="s" s="623">
        <v>2501</v>
      </c>
      <c r="I225" s="405"/>
    </row>
    <row r="226" ht="20.1" customHeight="1">
      <c r="A226" s="582">
        <v>10191</v>
      </c>
      <c r="B226" s="582">
        <v>10191</v>
      </c>
      <c r="C226" t="s" s="388">
        <v>2464</v>
      </c>
      <c r="D226" t="s" s="653">
        <v>1027</v>
      </c>
      <c r="E226" t="s" s="654">
        <v>2289</v>
      </c>
      <c r="F226" s="655">
        <v>44615</v>
      </c>
      <c r="G226" s="655"/>
      <c r="H226" t="s" s="656">
        <v>2502</v>
      </c>
      <c r="I226" s="405"/>
    </row>
    <row r="227" ht="22.5" customHeight="1">
      <c r="A227" s="582">
        <v>10179</v>
      </c>
      <c r="B227" s="582">
        <f>VLOOKUP($A227,'Übersicht'!$B$4:$T$131,2,FALSE)</f>
        <v>10179</v>
      </c>
      <c r="C227" t="s" s="388">
        <v>2438</v>
      </c>
      <c r="D227" t="s" s="568">
        <v>2245</v>
      </c>
      <c r="E227" t="s" s="657">
        <v>2289</v>
      </c>
      <c r="F227" t="s" s="657">
        <v>2503</v>
      </c>
      <c r="G227" s="658"/>
      <c r="H227" t="s" s="659">
        <v>2504</v>
      </c>
      <c r="I227" s="405"/>
    </row>
    <row r="228" ht="9.75" customHeight="1">
      <c r="A228" s="246"/>
      <c r="B228" s="246"/>
      <c r="C228" s="246"/>
      <c r="D228" s="671"/>
      <c r="E228" s="672"/>
      <c r="F228" s="655"/>
      <c r="G228" s="655"/>
      <c r="H228" s="673"/>
      <c r="I228" s="405"/>
    </row>
    <row r="229" ht="20.1" customHeight="1">
      <c r="A229" s="674">
        <v>10006</v>
      </c>
      <c r="B229" s="674">
        <v>14159</v>
      </c>
      <c r="C229" t="s" s="675">
        <v>2505</v>
      </c>
      <c r="D229" t="s" s="676">
        <v>1068</v>
      </c>
      <c r="E229" t="s" s="677">
        <v>2298</v>
      </c>
      <c r="F229" s="678">
        <v>44631</v>
      </c>
      <c r="G229" s="678"/>
      <c r="H229" t="s" s="679">
        <v>2506</v>
      </c>
      <c r="I229" s="405"/>
    </row>
    <row r="230" ht="20.1" customHeight="1">
      <c r="A230" s="571">
        <v>10074</v>
      </c>
      <c r="B230" s="571">
        <v>14338</v>
      </c>
      <c r="C230" t="s" s="572">
        <v>1596</v>
      </c>
      <c r="D230" t="s" s="573">
        <v>1068</v>
      </c>
      <c r="E230" t="s" s="596">
        <v>2298</v>
      </c>
      <c r="F230" s="597">
        <v>44632</v>
      </c>
      <c r="G230" s="597"/>
      <c r="H230" t="s" s="598">
        <v>2507</v>
      </c>
      <c r="I230" s="405"/>
    </row>
    <row r="231" ht="20.1" customHeight="1">
      <c r="A231" s="582">
        <v>10194</v>
      </c>
      <c r="B231" s="582">
        <v>10194</v>
      </c>
      <c r="C231" t="s" s="388">
        <v>2508</v>
      </c>
      <c r="D231" t="s" s="620">
        <v>27</v>
      </c>
      <c r="E231" t="s" s="621">
        <v>2298</v>
      </c>
      <c r="F231" s="622">
        <v>44636</v>
      </c>
      <c r="G231" s="622"/>
      <c r="H231" t="s" s="623">
        <v>2509</v>
      </c>
      <c r="I231" s="405"/>
    </row>
    <row r="232" ht="20.1" customHeight="1">
      <c r="A232" s="582">
        <v>10192</v>
      </c>
      <c r="B232" s="582">
        <v>10192</v>
      </c>
      <c r="C232" t="s" s="388">
        <v>1610</v>
      </c>
      <c r="D232" t="s" s="653">
        <v>27</v>
      </c>
      <c r="E232" t="s" s="654">
        <v>2298</v>
      </c>
      <c r="F232" s="655">
        <v>44637</v>
      </c>
      <c r="G232" s="655"/>
      <c r="H232" t="s" s="656">
        <v>2510</v>
      </c>
      <c r="I232" s="405"/>
    </row>
    <row r="233" ht="20.1" customHeight="1">
      <c r="A233" s="680">
        <v>10186</v>
      </c>
      <c r="B233" s="680">
        <v>10186</v>
      </c>
      <c r="C233" t="s" s="681">
        <v>2429</v>
      </c>
      <c r="D233" t="s" s="682">
        <v>2511</v>
      </c>
      <c r="E233" t="s" s="683">
        <v>2298</v>
      </c>
      <c r="F233" s="684">
        <v>44637</v>
      </c>
      <c r="G233" s="684"/>
      <c r="H233" t="s" s="685">
        <v>2512</v>
      </c>
      <c r="I233" s="405"/>
    </row>
    <row r="234" ht="20.1" customHeight="1">
      <c r="A234" s="680">
        <v>10145</v>
      </c>
      <c r="B234" s="680">
        <v>10145</v>
      </c>
      <c r="C234" t="s" s="681">
        <v>2492</v>
      </c>
      <c r="D234" t="s" s="682">
        <v>2513</v>
      </c>
      <c r="E234" t="s" s="683">
        <v>2298</v>
      </c>
      <c r="F234" s="684">
        <v>44638</v>
      </c>
      <c r="G234" s="684"/>
      <c r="H234" t="s" s="685">
        <v>2514</v>
      </c>
      <c r="I234" s="405"/>
    </row>
    <row r="235" ht="9.75" customHeight="1">
      <c r="A235" s="246"/>
      <c r="B235" s="246"/>
      <c r="C235" s="246"/>
      <c r="D235" s="181"/>
      <c r="E235" s="244"/>
      <c r="F235" s="570"/>
      <c r="G235" s="570"/>
      <c r="H235" s="105"/>
      <c r="I235" s="405"/>
    </row>
    <row r="236" ht="20.1" customHeight="1">
      <c r="A236" s="582">
        <v>10096</v>
      </c>
      <c r="B236" s="582">
        <v>16966</v>
      </c>
      <c r="C236" t="s" s="388">
        <v>2515</v>
      </c>
      <c r="D236" t="s" s="653">
        <v>1027</v>
      </c>
      <c r="E236" t="s" s="654">
        <v>2516</v>
      </c>
      <c r="F236" s="655">
        <v>44652</v>
      </c>
      <c r="G236" s="655"/>
      <c r="H236" t="s" s="656">
        <v>2517</v>
      </c>
      <c r="I236" s="405"/>
    </row>
    <row r="237" ht="20.1" customHeight="1">
      <c r="A237" s="582">
        <v>10177</v>
      </c>
      <c r="B237" s="582">
        <v>10177</v>
      </c>
      <c r="C237" t="s" s="388">
        <v>2413</v>
      </c>
      <c r="D237" t="s" s="653">
        <v>1027</v>
      </c>
      <c r="E237" t="s" s="654">
        <v>2516</v>
      </c>
      <c r="F237" s="655">
        <v>44652</v>
      </c>
      <c r="G237" s="655"/>
      <c r="H237" t="s" s="656">
        <v>2518</v>
      </c>
      <c r="I237" s="405"/>
    </row>
    <row r="238" ht="20.1" customHeight="1">
      <c r="A238" s="582">
        <v>10178</v>
      </c>
      <c r="B238" s="582">
        <v>10178</v>
      </c>
      <c r="C238" t="s" s="388">
        <v>2399</v>
      </c>
      <c r="D238" t="s" s="653">
        <v>27</v>
      </c>
      <c r="E238" t="s" s="654">
        <v>2516</v>
      </c>
      <c r="F238" s="655">
        <v>44654</v>
      </c>
      <c r="G238" s="655"/>
      <c r="H238" t="s" s="656">
        <v>2519</v>
      </c>
      <c r="I238" s="405"/>
    </row>
    <row r="239" ht="20.1" customHeight="1">
      <c r="A239" s="582">
        <v>10056</v>
      </c>
      <c r="B239" s="582">
        <v>15516</v>
      </c>
      <c r="C239" t="s" s="388">
        <v>2520</v>
      </c>
      <c r="D239" t="s" s="568">
        <v>2245</v>
      </c>
      <c r="E239" t="s" s="657">
        <v>2516</v>
      </c>
      <c r="F239" s="658">
        <v>44657</v>
      </c>
      <c r="G239" s="658"/>
      <c r="H239" t="s" s="659">
        <v>2521</v>
      </c>
      <c r="I239" s="405"/>
    </row>
    <row r="240" ht="20.1" customHeight="1">
      <c r="A240" s="582">
        <v>10161</v>
      </c>
      <c r="B240" s="582">
        <v>10161</v>
      </c>
      <c r="C240" t="s" s="388">
        <v>1485</v>
      </c>
      <c r="D240" t="s" s="573">
        <v>1068</v>
      </c>
      <c r="E240" t="s" s="596">
        <v>2516</v>
      </c>
      <c r="F240" s="597">
        <v>44680</v>
      </c>
      <c r="G240" s="597"/>
      <c r="H240" t="s" s="598">
        <v>2522</v>
      </c>
      <c r="I240" s="405"/>
    </row>
    <row r="241" ht="20.1" customHeight="1">
      <c r="A241" s="582">
        <v>10193</v>
      </c>
      <c r="B241" s="582">
        <v>10193</v>
      </c>
      <c r="C241" t="s" s="388">
        <v>2523</v>
      </c>
      <c r="D241" t="s" s="620">
        <v>2524</v>
      </c>
      <c r="E241" t="s" s="621">
        <v>1035</v>
      </c>
      <c r="F241" s="622">
        <v>44700</v>
      </c>
      <c r="G241" s="622"/>
      <c r="H241" t="s" s="623">
        <v>2525</v>
      </c>
      <c r="I241" s="405"/>
    </row>
    <row r="242" ht="20.1" customHeight="1">
      <c r="A242" s="582">
        <v>10136</v>
      </c>
      <c r="B242" s="582">
        <v>15905</v>
      </c>
      <c r="C242" t="s" s="388">
        <v>2526</v>
      </c>
      <c r="D242" t="s" s="620">
        <v>2527</v>
      </c>
      <c r="E242" t="s" s="621">
        <v>1035</v>
      </c>
      <c r="F242" s="622">
        <v>44700</v>
      </c>
      <c r="G242" s="622"/>
      <c r="H242" t="s" s="623">
        <v>2528</v>
      </c>
      <c r="I242" s="405"/>
    </row>
    <row r="243" ht="20.1" customHeight="1">
      <c r="A243" s="582">
        <v>10039</v>
      </c>
      <c r="B243" s="582">
        <v>16658</v>
      </c>
      <c r="C243" t="s" s="388">
        <v>2529</v>
      </c>
      <c r="D243" t="s" s="568">
        <v>2245</v>
      </c>
      <c r="E243" t="s" s="657">
        <v>1035</v>
      </c>
      <c r="F243" t="s" s="657">
        <v>2530</v>
      </c>
      <c r="G243" s="658"/>
      <c r="H243" t="s" s="659">
        <v>2531</v>
      </c>
      <c r="I243" s="405"/>
    </row>
    <row r="244" ht="20.1" customHeight="1">
      <c r="A244" s="582">
        <v>10080</v>
      </c>
      <c r="B244" s="582">
        <v>14457</v>
      </c>
      <c r="C244" t="s" s="388">
        <v>2309</v>
      </c>
      <c r="D244" t="s" s="568">
        <v>2245</v>
      </c>
      <c r="E244" t="s" s="657">
        <v>2532</v>
      </c>
      <c r="F244" t="s" s="657">
        <v>2533</v>
      </c>
      <c r="G244" s="658"/>
      <c r="H244" t="s" s="659">
        <v>2534</v>
      </c>
      <c r="I244" s="405"/>
    </row>
    <row r="245" ht="20.1" customHeight="1">
      <c r="A245" s="582">
        <v>10038</v>
      </c>
      <c r="B245" s="582">
        <v>16640</v>
      </c>
      <c r="C245" t="s" s="388">
        <v>2436</v>
      </c>
      <c r="D245" t="s" s="568">
        <v>2245</v>
      </c>
      <c r="E245" t="s" s="657">
        <v>1096</v>
      </c>
      <c r="F245" t="s" s="657">
        <v>2535</v>
      </c>
      <c r="G245" s="658"/>
      <c r="H245" t="s" s="659">
        <v>2536</v>
      </c>
      <c r="I245" s="405"/>
    </row>
    <row r="246" ht="20.1" customHeight="1">
      <c r="A246" s="686">
        <v>10136</v>
      </c>
      <c r="B246" s="686">
        <v>15905</v>
      </c>
      <c r="C246" t="s" s="687">
        <v>2526</v>
      </c>
      <c r="D246" t="s" s="688">
        <v>1068</v>
      </c>
      <c r="E246" t="s" s="689">
        <v>1096</v>
      </c>
      <c r="F246" s="690">
        <v>44742</v>
      </c>
      <c r="G246" s="690"/>
      <c r="H246" t="s" s="691">
        <v>2537</v>
      </c>
      <c r="I246" s="405"/>
    </row>
    <row r="247" ht="20.1" customHeight="1">
      <c r="A247" s="582">
        <v>10011</v>
      </c>
      <c r="B247" s="582">
        <v>14288</v>
      </c>
      <c r="C247" t="s" s="388">
        <v>2251</v>
      </c>
      <c r="D247" s="589"/>
      <c r="E247" t="s" s="89">
        <v>1096</v>
      </c>
      <c r="F247" s="570">
        <v>44713</v>
      </c>
      <c r="G247" s="570"/>
      <c r="H247" t="s" s="141">
        <v>2538</v>
      </c>
      <c r="I247" s="405"/>
    </row>
    <row r="248" ht="20.1" customHeight="1">
      <c r="A248" s="582">
        <v>10038</v>
      </c>
      <c r="B248" s="582">
        <v>16640</v>
      </c>
      <c r="C248" t="s" s="388">
        <v>2436</v>
      </c>
      <c r="D248" s="589"/>
      <c r="E248" t="s" s="89">
        <v>1096</v>
      </c>
      <c r="F248" s="570">
        <v>44713</v>
      </c>
      <c r="G248" s="570"/>
      <c r="H248" t="s" s="141">
        <v>2538</v>
      </c>
      <c r="I248" s="405"/>
    </row>
    <row r="249" ht="20.1" customHeight="1">
      <c r="A249" s="582">
        <v>10041</v>
      </c>
      <c r="B249" s="582">
        <v>16965</v>
      </c>
      <c r="C249" t="s" s="388">
        <v>2539</v>
      </c>
      <c r="D249" s="589"/>
      <c r="E249" t="s" s="89">
        <v>1096</v>
      </c>
      <c r="F249" s="570">
        <v>44713</v>
      </c>
      <c r="G249" s="570"/>
      <c r="H249" t="s" s="141">
        <v>2538</v>
      </c>
      <c r="I249" s="405"/>
    </row>
    <row r="250" ht="20.1" customHeight="1">
      <c r="A250" s="582">
        <v>10082</v>
      </c>
      <c r="B250" s="582">
        <v>15501</v>
      </c>
      <c r="C250" t="s" s="388">
        <v>2540</v>
      </c>
      <c r="D250" s="589"/>
      <c r="E250" t="s" s="89">
        <v>1096</v>
      </c>
      <c r="F250" s="570">
        <v>44713</v>
      </c>
      <c r="G250" s="570"/>
      <c r="H250" t="s" s="141">
        <v>2538</v>
      </c>
      <c r="I250" s="405"/>
    </row>
    <row r="251" ht="20.1" customHeight="1">
      <c r="A251" s="582">
        <v>10187</v>
      </c>
      <c r="B251" s="582">
        <v>10187</v>
      </c>
      <c r="C251" t="s" s="388">
        <v>2541</v>
      </c>
      <c r="D251" s="589"/>
      <c r="E251" t="s" s="89">
        <v>1096</v>
      </c>
      <c r="F251" s="570">
        <v>44713</v>
      </c>
      <c r="G251" s="570"/>
      <c r="H251" t="s" s="141">
        <v>2538</v>
      </c>
      <c r="I251" s="405"/>
    </row>
    <row r="252" ht="20.1" customHeight="1">
      <c r="A252" s="692">
        <v>18145</v>
      </c>
      <c r="B252" s="692">
        <v>18145</v>
      </c>
      <c r="C252" t="s" s="693">
        <v>2542</v>
      </c>
      <c r="D252" t="s" s="694">
        <v>2543</v>
      </c>
      <c r="E252" t="s" s="695">
        <v>1096</v>
      </c>
      <c r="F252" s="696">
        <v>44735</v>
      </c>
      <c r="G252" s="696"/>
      <c r="H252" t="s" s="697">
        <v>2544</v>
      </c>
      <c r="I252" s="405"/>
    </row>
    <row r="253" ht="20.1" customHeight="1">
      <c r="A253" s="582">
        <v>10196</v>
      </c>
      <c r="B253" s="582">
        <v>10196</v>
      </c>
      <c r="C253" t="s" s="388">
        <v>2545</v>
      </c>
      <c r="D253" t="s" s="620">
        <v>27</v>
      </c>
      <c r="E253" t="s" s="621">
        <v>1044</v>
      </c>
      <c r="F253" s="622">
        <v>44743</v>
      </c>
      <c r="G253" s="622"/>
      <c r="H253" t="s" s="623">
        <v>2546</v>
      </c>
      <c r="I253" s="405"/>
    </row>
    <row r="254" ht="20.1" customHeight="1">
      <c r="A254" s="582">
        <v>10197</v>
      </c>
      <c r="B254" s="582">
        <v>10197</v>
      </c>
      <c r="C254" t="s" s="388">
        <v>2547</v>
      </c>
      <c r="D254" t="s" s="620">
        <v>27</v>
      </c>
      <c r="E254" t="s" s="621">
        <v>1044</v>
      </c>
      <c r="F254" s="622">
        <v>44767</v>
      </c>
      <c r="G254" s="622"/>
      <c r="H254" t="s" s="623">
        <v>2548</v>
      </c>
      <c r="I254" s="405"/>
    </row>
    <row r="255" ht="20.1" customHeight="1">
      <c r="A255" s="582">
        <v>10179</v>
      </c>
      <c r="B255" s="582">
        <v>10179</v>
      </c>
      <c r="C255" t="s" s="388">
        <v>2438</v>
      </c>
      <c r="D255" t="s" s="586">
        <v>1027</v>
      </c>
      <c r="E255" t="s" s="89">
        <v>2360</v>
      </c>
      <c r="F255" s="570">
        <v>44774</v>
      </c>
      <c r="G255" s="570"/>
      <c r="H255" t="s" s="141">
        <v>2549</v>
      </c>
      <c r="I255" s="405"/>
    </row>
    <row r="256" ht="20.1" customHeight="1">
      <c r="A256" s="582">
        <v>10194</v>
      </c>
      <c r="B256" s="582">
        <v>10194</v>
      </c>
      <c r="C256" t="s" s="388">
        <v>2508</v>
      </c>
      <c r="D256" t="s" s="586">
        <v>1027</v>
      </c>
      <c r="E256" t="s" s="89">
        <v>2360</v>
      </c>
      <c r="F256" s="570">
        <v>44774</v>
      </c>
      <c r="G256" s="570"/>
      <c r="H256" t="s" s="141">
        <v>2550</v>
      </c>
      <c r="I256" s="405"/>
    </row>
    <row r="257" ht="20.1" customHeight="1">
      <c r="A257" s="582">
        <v>10078</v>
      </c>
      <c r="B257" s="582">
        <v>14437</v>
      </c>
      <c r="C257" t="s" s="388">
        <v>2551</v>
      </c>
      <c r="D257" t="s" s="573">
        <v>1068</v>
      </c>
      <c r="E257" t="s" s="596">
        <v>2183</v>
      </c>
      <c r="F257" s="597">
        <v>44834</v>
      </c>
      <c r="G257" s="597"/>
      <c r="H257" t="s" s="598">
        <v>2552</v>
      </c>
      <c r="I257" s="405"/>
    </row>
    <row r="258" ht="20.1" customHeight="1">
      <c r="A258" s="582">
        <v>10186</v>
      </c>
      <c r="B258" s="582">
        <v>10186</v>
      </c>
      <c r="C258" t="s" s="388">
        <v>2429</v>
      </c>
      <c r="D258" t="s" s="586">
        <v>1027</v>
      </c>
      <c r="E258" t="s" s="89">
        <v>2380</v>
      </c>
      <c r="F258" s="570">
        <v>44835</v>
      </c>
      <c r="G258" s="570"/>
      <c r="H258" t="s" s="141">
        <v>2553</v>
      </c>
      <c r="I258" s="405"/>
    </row>
    <row r="259" ht="20.1" customHeight="1">
      <c r="A259" s="582">
        <v>17000</v>
      </c>
      <c r="B259" s="582">
        <v>17000</v>
      </c>
      <c r="C259" t="s" s="388">
        <v>2554</v>
      </c>
      <c r="D259" t="s" s="620">
        <v>27</v>
      </c>
      <c r="E259" t="s" s="621">
        <v>2380</v>
      </c>
      <c r="F259" s="622">
        <v>44838</v>
      </c>
      <c r="G259" s="622"/>
      <c r="H259" t="s" s="623">
        <v>2555</v>
      </c>
      <c r="I259" s="405"/>
    </row>
    <row r="260" ht="20.1" customHeight="1">
      <c r="A260" s="582">
        <v>10188</v>
      </c>
      <c r="B260" s="582">
        <v>10188</v>
      </c>
      <c r="C260" t="s" s="388">
        <v>2556</v>
      </c>
      <c r="D260" t="s" s="620">
        <v>27</v>
      </c>
      <c r="E260" t="s" s="621">
        <v>2380</v>
      </c>
      <c r="F260" s="622">
        <v>44853</v>
      </c>
      <c r="G260" s="622"/>
      <c r="H260" t="s" s="623">
        <v>2557</v>
      </c>
      <c r="I260" s="405"/>
    </row>
    <row r="261" ht="20.1" customHeight="1">
      <c r="A261" s="582">
        <v>10018</v>
      </c>
      <c r="B261" s="582">
        <v>14435</v>
      </c>
      <c r="C261" t="s" s="388">
        <v>2212</v>
      </c>
      <c r="D261" t="s" s="698">
        <v>1068</v>
      </c>
      <c r="E261" t="s" s="699">
        <v>2380</v>
      </c>
      <c r="F261" s="700">
        <v>44865</v>
      </c>
      <c r="G261" s="700"/>
      <c r="H261" t="s" s="701">
        <v>2558</v>
      </c>
      <c r="I261" s="405"/>
    </row>
    <row r="262" ht="20.1" customHeight="1">
      <c r="A262" s="582">
        <v>10055</v>
      </c>
      <c r="B262" s="582">
        <v>15515</v>
      </c>
      <c r="C262" t="s" s="388">
        <v>2559</v>
      </c>
      <c r="D262" t="s" s="586">
        <v>2560</v>
      </c>
      <c r="E262" t="s" s="89">
        <v>2380</v>
      </c>
      <c r="F262" s="570">
        <v>44865</v>
      </c>
      <c r="G262" s="570"/>
      <c r="H262" t="s" s="141">
        <v>2561</v>
      </c>
      <c r="I262" s="405"/>
    </row>
    <row r="263" ht="20.1" customHeight="1">
      <c r="A263" s="582">
        <v>10152</v>
      </c>
      <c r="B263" s="582">
        <v>10152</v>
      </c>
      <c r="C263" t="s" s="388">
        <v>2485</v>
      </c>
      <c r="D263" t="s" s="586">
        <v>2560</v>
      </c>
      <c r="E263" t="s" s="89">
        <v>2380</v>
      </c>
      <c r="F263" s="570">
        <v>44865</v>
      </c>
      <c r="G263" s="570"/>
      <c r="H263" t="s" s="702">
        <v>2562</v>
      </c>
      <c r="I263" s="405"/>
    </row>
    <row r="264" ht="20.1" customHeight="1">
      <c r="A264" s="582">
        <v>10150</v>
      </c>
      <c r="B264" s="582">
        <v>10150</v>
      </c>
      <c r="C264" t="s" s="388">
        <v>2563</v>
      </c>
      <c r="D264" t="s" s="586">
        <v>2564</v>
      </c>
      <c r="E264" t="s" s="89">
        <v>2392</v>
      </c>
      <c r="F264" s="570">
        <v>44866</v>
      </c>
      <c r="G264" s="570"/>
      <c r="H264" t="s" s="141">
        <v>2565</v>
      </c>
      <c r="I264" s="405"/>
    </row>
    <row r="265" ht="20.1" customHeight="1">
      <c r="A265" s="582">
        <v>10043</v>
      </c>
      <c r="B265" s="582">
        <v>18813</v>
      </c>
      <c r="C265" t="s" s="388">
        <v>2379</v>
      </c>
      <c r="D265" s="703"/>
      <c r="E265" t="s" s="89">
        <v>2392</v>
      </c>
      <c r="F265" s="570">
        <v>44880</v>
      </c>
      <c r="G265" s="570"/>
      <c r="H265" t="s" s="141">
        <v>2566</v>
      </c>
      <c r="I265" s="405"/>
    </row>
    <row r="266" ht="20.1" customHeight="1">
      <c r="A266" s="582">
        <v>10134</v>
      </c>
      <c r="B266" s="582">
        <v>15903</v>
      </c>
      <c r="C266" t="s" s="388">
        <v>2567</v>
      </c>
      <c r="D266" s="703"/>
      <c r="E266" t="s" s="89">
        <v>2392</v>
      </c>
      <c r="F266" s="570">
        <v>44881</v>
      </c>
      <c r="G266" s="570"/>
      <c r="H266" t="s" s="141">
        <v>2568</v>
      </c>
      <c r="I266" s="405"/>
    </row>
    <row r="267" ht="20.1" customHeight="1">
      <c r="A267" s="582">
        <v>10198</v>
      </c>
      <c r="B267" s="582">
        <v>10198</v>
      </c>
      <c r="C267" t="s" s="388">
        <v>2569</v>
      </c>
      <c r="D267" t="s" s="620">
        <v>27</v>
      </c>
      <c r="E267" t="s" s="621">
        <v>2392</v>
      </c>
      <c r="F267" s="622">
        <v>44882</v>
      </c>
      <c r="G267" s="622"/>
      <c r="H267" t="s" s="623">
        <v>2557</v>
      </c>
      <c r="I267" s="405"/>
    </row>
    <row r="268" ht="20.1" customHeight="1">
      <c r="A268" s="582">
        <v>10167</v>
      </c>
      <c r="B268" s="582">
        <v>10167</v>
      </c>
      <c r="C268" t="s" s="388">
        <v>2255</v>
      </c>
      <c r="D268" s="703"/>
      <c r="E268" t="s" s="89">
        <v>2392</v>
      </c>
      <c r="F268" s="570">
        <v>44882</v>
      </c>
      <c r="G268" s="570"/>
      <c r="H268" t="s" s="141">
        <v>1626</v>
      </c>
      <c r="I268" s="405"/>
    </row>
    <row r="269" ht="20.1" customHeight="1">
      <c r="A269" s="582">
        <v>10043</v>
      </c>
      <c r="B269" s="582">
        <v>10167</v>
      </c>
      <c r="C269" t="s" s="388">
        <v>2379</v>
      </c>
      <c r="D269" t="s" s="704">
        <v>2245</v>
      </c>
      <c r="E269" t="s" s="657">
        <v>2392</v>
      </c>
      <c r="F269" s="658">
        <v>44893</v>
      </c>
      <c r="G269" s="658"/>
      <c r="H269" t="s" s="659">
        <v>2570</v>
      </c>
      <c r="I269" s="405"/>
    </row>
    <row r="270" ht="20.1" customHeight="1">
      <c r="A270" s="582">
        <v>10197</v>
      </c>
      <c r="B270" s="582">
        <v>10197</v>
      </c>
      <c r="C270" t="s" s="388">
        <v>2547</v>
      </c>
      <c r="D270" t="s" s="705">
        <v>1068</v>
      </c>
      <c r="E270" t="s" s="596">
        <v>2392</v>
      </c>
      <c r="F270" s="597">
        <v>44893</v>
      </c>
      <c r="G270" s="597"/>
      <c r="H270" t="s" s="598">
        <v>2571</v>
      </c>
      <c r="I270" s="405"/>
    </row>
    <row r="271" ht="20.1" customHeight="1">
      <c r="A271" s="582">
        <v>10026</v>
      </c>
      <c r="B271" s="582">
        <v>14480</v>
      </c>
      <c r="C271" t="s" s="388">
        <v>1728</v>
      </c>
      <c r="D271" t="s" s="573">
        <v>1068</v>
      </c>
      <c r="E271" t="s" s="596">
        <v>2392</v>
      </c>
      <c r="F271" s="597">
        <v>44909</v>
      </c>
      <c r="G271" s="597"/>
      <c r="H271" t="s" s="706">
        <v>2572</v>
      </c>
      <c r="I271" s="405"/>
    </row>
    <row r="272" ht="20.1" customHeight="1">
      <c r="A272" s="582">
        <v>10008</v>
      </c>
      <c r="B272" s="582">
        <v>14229</v>
      </c>
      <c r="C272" t="s" s="388">
        <v>2573</v>
      </c>
      <c r="D272" t="s" s="586">
        <v>1027</v>
      </c>
      <c r="E272" t="s" s="89">
        <v>2392</v>
      </c>
      <c r="F272" s="570">
        <v>44895</v>
      </c>
      <c r="G272" s="570"/>
      <c r="H272" t="s" s="702">
        <v>2574</v>
      </c>
      <c r="I272" s="405"/>
    </row>
    <row r="273" ht="20.1" customHeight="1">
      <c r="A273" s="582">
        <v>10017</v>
      </c>
      <c r="B273" s="582">
        <v>14433</v>
      </c>
      <c r="C273" t="s" s="388">
        <v>2575</v>
      </c>
      <c r="D273" t="s" s="586">
        <v>1027</v>
      </c>
      <c r="E273" t="s" s="89">
        <v>2392</v>
      </c>
      <c r="F273" s="570">
        <v>44895</v>
      </c>
      <c r="G273" s="570"/>
      <c r="H273" t="s" s="702">
        <v>2576</v>
      </c>
      <c r="I273" s="405"/>
    </row>
    <row r="274" ht="20.1" customHeight="1">
      <c r="A274" s="582">
        <v>10173</v>
      </c>
      <c r="B274" s="582">
        <v>10173</v>
      </c>
      <c r="C274" t="s" s="388">
        <v>2403</v>
      </c>
      <c r="D274" t="s" s="586">
        <v>1027</v>
      </c>
      <c r="E274" t="s" s="89">
        <v>2405</v>
      </c>
      <c r="F274" s="570">
        <v>44926</v>
      </c>
      <c r="G274" s="570"/>
      <c r="H274" t="s" s="702">
        <v>2577</v>
      </c>
      <c r="I274" t="s" s="707">
        <v>2578</v>
      </c>
    </row>
    <row r="275" ht="20.1" customHeight="1">
      <c r="A275" s="582">
        <v>10095</v>
      </c>
      <c r="B275" s="582">
        <v>16964</v>
      </c>
      <c r="C275" t="s" s="388">
        <v>2466</v>
      </c>
      <c r="D275" t="s" s="708">
        <v>1027</v>
      </c>
      <c r="E275" t="s" s="89">
        <v>2405</v>
      </c>
      <c r="F275" s="570">
        <v>44926</v>
      </c>
      <c r="G275" s="570"/>
      <c r="H275" t="s" s="141">
        <v>2579</v>
      </c>
      <c r="I275" s="405"/>
    </row>
    <row r="276" ht="20.1" customHeight="1">
      <c r="A276" s="582">
        <v>10200</v>
      </c>
      <c r="B276" s="582">
        <v>10200</v>
      </c>
      <c r="C276" t="s" s="388">
        <v>2580</v>
      </c>
      <c r="D276" t="s" s="620">
        <v>27</v>
      </c>
      <c r="E276" t="s" s="621">
        <v>2405</v>
      </c>
      <c r="F276" s="622">
        <v>44896</v>
      </c>
      <c r="G276" s="622"/>
      <c r="H276" t="s" s="623">
        <v>2546</v>
      </c>
      <c r="I276" s="405"/>
    </row>
    <row r="277" ht="20.1" customHeight="1">
      <c r="A277" s="686">
        <v>10087</v>
      </c>
      <c r="B277" s="686">
        <v>16102</v>
      </c>
      <c r="C277" t="s" s="687">
        <v>1707</v>
      </c>
      <c r="D277" t="s" s="688">
        <v>1068</v>
      </c>
      <c r="E277" t="s" s="689">
        <v>2405</v>
      </c>
      <c r="F277" s="690">
        <v>44913</v>
      </c>
      <c r="G277" s="690"/>
      <c r="H277" t="s" s="691">
        <v>2581</v>
      </c>
      <c r="I277" s="405"/>
    </row>
    <row r="278" ht="20.1" customHeight="1">
      <c r="A278" s="686">
        <v>10036</v>
      </c>
      <c r="B278" s="686">
        <v>16260</v>
      </c>
      <c r="C278" t="s" s="687">
        <v>1602</v>
      </c>
      <c r="D278" t="s" s="688">
        <v>1068</v>
      </c>
      <c r="E278" t="s" s="689">
        <v>2405</v>
      </c>
      <c r="F278" s="690">
        <v>44926</v>
      </c>
      <c r="G278" s="690"/>
      <c r="H278" t="s" s="691">
        <v>2582</v>
      </c>
      <c r="I278" s="405"/>
    </row>
    <row r="279" ht="20.1" customHeight="1">
      <c r="A279" s="246"/>
      <c r="B279" s="246"/>
      <c r="C279" s="246"/>
      <c r="D279" s="633"/>
      <c r="E279" s="634"/>
      <c r="F279" s="622"/>
      <c r="G279" s="622"/>
      <c r="H279" s="709"/>
      <c r="I279" s="405"/>
    </row>
    <row r="280" ht="10.5" customHeight="1">
      <c r="A280" s="710"/>
      <c r="B280" s="710"/>
      <c r="C280" s="710"/>
      <c r="D280" s="711"/>
      <c r="E280" s="712"/>
      <c r="F280" s="696"/>
      <c r="G280" s="696"/>
      <c r="H280" s="713"/>
      <c r="I280" s="405"/>
    </row>
    <row r="281" ht="20.1" customHeight="1">
      <c r="A281" s="599">
        <v>2023</v>
      </c>
      <c r="B281" s="246"/>
      <c r="C281" s="246"/>
      <c r="D281" s="633"/>
      <c r="E281" s="634"/>
      <c r="F281" s="622"/>
      <c r="G281" s="622"/>
      <c r="H281" s="709"/>
      <c r="I281" s="405"/>
    </row>
    <row r="282" ht="20.1" customHeight="1">
      <c r="A282" s="582">
        <v>10197</v>
      </c>
      <c r="B282" s="582">
        <v>10197</v>
      </c>
      <c r="C282" t="s" s="388">
        <v>2547</v>
      </c>
      <c r="D282" t="s" s="705">
        <v>1068</v>
      </c>
      <c r="E282" t="s" s="596">
        <v>2392</v>
      </c>
      <c r="F282" s="597">
        <v>44893</v>
      </c>
      <c r="G282" s="597"/>
      <c r="H282" t="s" s="598">
        <v>2583</v>
      </c>
      <c r="I282" s="405"/>
    </row>
    <row r="283" ht="20.1" customHeight="1">
      <c r="A283" s="582">
        <v>10018</v>
      </c>
      <c r="B283" s="582">
        <v>14435</v>
      </c>
      <c r="C283" t="s" s="388">
        <v>2212</v>
      </c>
      <c r="D283" t="s" s="573">
        <v>1068</v>
      </c>
      <c r="E283" t="s" s="596">
        <v>2380</v>
      </c>
      <c r="F283" s="597">
        <v>44865</v>
      </c>
      <c r="G283" s="597"/>
      <c r="H283" t="s" s="598">
        <v>2584</v>
      </c>
      <c r="I283" s="405"/>
    </row>
    <row r="284" ht="20.1" customHeight="1">
      <c r="A284" s="582">
        <v>10095</v>
      </c>
      <c r="B284" s="582">
        <v>16964</v>
      </c>
      <c r="C284" t="s" s="388">
        <v>2466</v>
      </c>
      <c r="D284" t="s" s="586">
        <v>1027</v>
      </c>
      <c r="E284" t="s" s="89">
        <v>2267</v>
      </c>
      <c r="F284" s="570">
        <v>44927</v>
      </c>
      <c r="G284" s="570"/>
      <c r="H284" t="s" s="141">
        <v>2585</v>
      </c>
      <c r="I284" s="405"/>
    </row>
    <row r="285" ht="20.1" customHeight="1">
      <c r="A285" s="582">
        <v>10173</v>
      </c>
      <c r="B285" s="582">
        <v>10173</v>
      </c>
      <c r="C285" t="s" s="388">
        <v>2403</v>
      </c>
      <c r="D285" t="s" s="586">
        <v>1027</v>
      </c>
      <c r="E285" t="s" s="89">
        <v>2267</v>
      </c>
      <c r="F285" s="570">
        <v>44927</v>
      </c>
      <c r="G285" s="570"/>
      <c r="H285" t="s" s="141">
        <v>2586</v>
      </c>
      <c r="I285" s="405"/>
    </row>
    <row r="286" ht="20.1" customHeight="1">
      <c r="A286" s="582">
        <v>10136</v>
      </c>
      <c r="B286" s="582">
        <v>15905</v>
      </c>
      <c r="C286" t="s" s="388">
        <v>2526</v>
      </c>
      <c r="D286" t="s" s="586">
        <v>70</v>
      </c>
      <c r="E286" t="s" s="89">
        <v>2267</v>
      </c>
      <c r="F286" s="570">
        <v>44950</v>
      </c>
      <c r="G286" s="570"/>
      <c r="H286" t="s" s="141">
        <v>2587</v>
      </c>
      <c r="I286" s="405"/>
    </row>
    <row r="287" ht="20.1" customHeight="1">
      <c r="A287" s="582">
        <v>10192</v>
      </c>
      <c r="B287" s="582">
        <v>10192</v>
      </c>
      <c r="C287" t="s" s="388">
        <v>1610</v>
      </c>
      <c r="D287" t="s" s="586">
        <v>1027</v>
      </c>
      <c r="E287" t="s" s="89">
        <v>2289</v>
      </c>
      <c r="F287" s="570">
        <v>44958</v>
      </c>
      <c r="G287" s="570"/>
      <c r="H287" t="s" s="141">
        <v>2588</v>
      </c>
      <c r="I287" s="405"/>
    </row>
    <row r="288" ht="20.1" customHeight="1">
      <c r="A288" s="582">
        <v>10010</v>
      </c>
      <c r="B288" s="582">
        <v>14287</v>
      </c>
      <c r="C288" t="s" s="388">
        <v>2589</v>
      </c>
      <c r="D288" t="s" s="586">
        <v>1027</v>
      </c>
      <c r="E288" t="s" s="89">
        <v>2289</v>
      </c>
      <c r="F288" s="570">
        <v>44958</v>
      </c>
      <c r="G288" s="570"/>
      <c r="H288" t="s" s="141">
        <v>2590</v>
      </c>
      <c r="I288" s="405"/>
    </row>
    <row r="289" ht="20.1" customHeight="1">
      <c r="A289" s="582">
        <v>10022</v>
      </c>
      <c r="B289" s="582">
        <v>14456</v>
      </c>
      <c r="C289" t="s" s="388">
        <v>2215</v>
      </c>
      <c r="D289" t="s" s="586">
        <v>1027</v>
      </c>
      <c r="E289" t="s" s="89">
        <v>2289</v>
      </c>
      <c r="F289" s="570">
        <v>44958</v>
      </c>
      <c r="G289" s="570"/>
      <c r="H289" t="s" s="141">
        <v>2590</v>
      </c>
      <c r="I289" s="405"/>
    </row>
    <row r="290" ht="20.1" customHeight="1">
      <c r="A290" s="582">
        <v>10103</v>
      </c>
      <c r="B290" s="582">
        <v>19909</v>
      </c>
      <c r="C290" t="s" s="388">
        <v>2352</v>
      </c>
      <c r="D290" t="s" s="586">
        <v>1027</v>
      </c>
      <c r="E290" t="s" s="89">
        <v>2298</v>
      </c>
      <c r="F290" s="570">
        <v>44986</v>
      </c>
      <c r="G290" s="570"/>
      <c r="H290" t="s" s="141">
        <v>2591</v>
      </c>
      <c r="I290" s="405"/>
    </row>
    <row r="291" ht="20.1" customHeight="1">
      <c r="A291" s="582">
        <v>10055</v>
      </c>
      <c r="B291" s="582">
        <v>15515</v>
      </c>
      <c r="C291" t="s" s="388">
        <v>2559</v>
      </c>
      <c r="D291" t="s" s="586">
        <v>1027</v>
      </c>
      <c r="E291" t="s" s="89">
        <v>2298</v>
      </c>
      <c r="F291" s="570">
        <v>44986</v>
      </c>
      <c r="G291" s="570"/>
      <c r="H291" t="s" s="141">
        <v>2592</v>
      </c>
      <c r="I291" s="405"/>
    </row>
    <row r="292" ht="20.1" customHeight="1">
      <c r="A292" s="582">
        <v>10162</v>
      </c>
      <c r="B292" s="582">
        <v>10162</v>
      </c>
      <c r="C292" t="s" s="388">
        <v>2362</v>
      </c>
      <c r="D292" t="s" s="586">
        <v>1027</v>
      </c>
      <c r="E292" t="s" s="89">
        <v>2298</v>
      </c>
      <c r="F292" s="570">
        <v>44991</v>
      </c>
      <c r="G292" s="570"/>
      <c r="H292" t="s" s="141">
        <v>2593</v>
      </c>
      <c r="I292" s="405"/>
    </row>
    <row r="293" ht="20.1" customHeight="1">
      <c r="A293" s="582">
        <v>10066</v>
      </c>
      <c r="B293" s="582">
        <v>14177</v>
      </c>
      <c r="C293" t="s" s="388">
        <v>1747</v>
      </c>
      <c r="D293" t="s" s="586">
        <v>1027</v>
      </c>
      <c r="E293" t="s" s="89">
        <v>2516</v>
      </c>
      <c r="F293" s="570">
        <v>45017</v>
      </c>
      <c r="G293" s="570"/>
      <c r="H293" t="s" s="141">
        <v>2594</v>
      </c>
      <c r="I293" s="405"/>
    </row>
    <row r="294" ht="20.1" customHeight="1">
      <c r="A294" s="582">
        <v>10046</v>
      </c>
      <c r="B294" s="582">
        <v>14110</v>
      </c>
      <c r="C294" t="s" s="388">
        <v>2595</v>
      </c>
      <c r="D294" t="s" s="586">
        <v>1027</v>
      </c>
      <c r="E294" t="s" s="89">
        <v>2516</v>
      </c>
      <c r="F294" s="570">
        <v>45017</v>
      </c>
      <c r="G294" s="570"/>
      <c r="H294" t="s" s="141">
        <v>2596</v>
      </c>
      <c r="I294" s="405"/>
    </row>
    <row r="295" ht="20.1" customHeight="1">
      <c r="A295" s="582">
        <v>10080</v>
      </c>
      <c r="B295" s="582">
        <v>14457</v>
      </c>
      <c r="C295" t="s" s="388">
        <v>2309</v>
      </c>
      <c r="D295" t="s" s="586">
        <v>1027</v>
      </c>
      <c r="E295" t="s" s="89">
        <v>2516</v>
      </c>
      <c r="F295" s="570">
        <v>45017</v>
      </c>
      <c r="G295" s="570"/>
      <c r="H295" t="s" s="141">
        <v>2597</v>
      </c>
      <c r="I295" s="405"/>
    </row>
    <row r="296" ht="20.1" customHeight="1">
      <c r="A296" s="582">
        <v>10046</v>
      </c>
      <c r="B296" s="582">
        <v>14110</v>
      </c>
      <c r="C296" t="s" s="388">
        <v>2595</v>
      </c>
      <c r="D296" t="s" s="568">
        <v>1030</v>
      </c>
      <c r="E296" t="s" s="657">
        <v>2598</v>
      </c>
      <c r="F296" t="s" s="657">
        <v>2599</v>
      </c>
      <c r="G296" s="658"/>
      <c r="H296" t="s" s="659">
        <v>2600</v>
      </c>
      <c r="I296" s="405"/>
    </row>
    <row r="297" ht="20.1" customHeight="1">
      <c r="A297" s="571">
        <v>10191</v>
      </c>
      <c r="B297" s="571">
        <v>10191</v>
      </c>
      <c r="C297" t="s" s="572">
        <v>2601</v>
      </c>
      <c r="D297" t="s" s="573">
        <v>1068</v>
      </c>
      <c r="E297" t="s" s="596">
        <v>2516</v>
      </c>
      <c r="F297" s="597">
        <v>45040</v>
      </c>
      <c r="G297" s="597"/>
      <c r="H297" t="s" s="598">
        <v>2602</v>
      </c>
      <c r="I297" s="405"/>
    </row>
    <row r="298" ht="20.1" customHeight="1">
      <c r="A298" s="571">
        <v>10018</v>
      </c>
      <c r="B298" s="571">
        <v>14435</v>
      </c>
      <c r="C298" t="s" s="388">
        <v>2212</v>
      </c>
      <c r="D298" t="s" s="573">
        <v>1068</v>
      </c>
      <c r="E298" t="s" s="596">
        <v>2516</v>
      </c>
      <c r="F298" s="597">
        <v>45046</v>
      </c>
      <c r="G298" s="597"/>
      <c r="H298" t="s" s="598">
        <v>2602</v>
      </c>
      <c r="I298" s="405"/>
    </row>
    <row r="299" ht="20.1" customHeight="1">
      <c r="A299" s="582">
        <v>10094</v>
      </c>
      <c r="B299" s="582">
        <v>16963</v>
      </c>
      <c r="C299" t="s" s="388">
        <v>2257</v>
      </c>
      <c r="D299" t="s" s="586">
        <v>1027</v>
      </c>
      <c r="E299" t="s" s="89">
        <v>1035</v>
      </c>
      <c r="F299" s="570">
        <v>45047</v>
      </c>
      <c r="G299" s="570"/>
      <c r="H299" t="s" s="141">
        <v>2603</v>
      </c>
      <c r="I299" s="405"/>
    </row>
    <row r="300" ht="20.1" customHeight="1">
      <c r="A300" s="582">
        <v>10196</v>
      </c>
      <c r="B300" s="582">
        <v>10196</v>
      </c>
      <c r="C300" t="s" s="388">
        <v>2604</v>
      </c>
      <c r="D300" t="s" s="573">
        <v>1068</v>
      </c>
      <c r="E300" t="s" s="596">
        <v>1096</v>
      </c>
      <c r="F300" s="597">
        <v>45104</v>
      </c>
      <c r="G300" s="597"/>
      <c r="H300" t="s" s="598">
        <v>2605</v>
      </c>
      <c r="I300" s="405"/>
    </row>
    <row r="301" ht="20.1" customHeight="1">
      <c r="A301" s="582">
        <v>10149</v>
      </c>
      <c r="B301" s="582">
        <v>10149</v>
      </c>
      <c r="C301" t="s" s="388">
        <v>2371</v>
      </c>
      <c r="D301" t="s" s="586">
        <v>1027</v>
      </c>
      <c r="E301" t="s" s="89">
        <v>1044</v>
      </c>
      <c r="F301" s="570">
        <v>45108</v>
      </c>
      <c r="G301" s="570"/>
      <c r="H301" t="s" s="141">
        <v>2606</v>
      </c>
      <c r="I301" s="405"/>
    </row>
    <row r="302" ht="20.1" customHeight="1">
      <c r="A302" s="714">
        <v>10179</v>
      </c>
      <c r="B302" s="714">
        <v>10179</v>
      </c>
      <c r="C302" t="s" s="715">
        <v>2438</v>
      </c>
      <c r="D302" t="s" s="716">
        <v>1027</v>
      </c>
      <c r="E302" t="s" s="717">
        <v>1044</v>
      </c>
      <c r="F302" s="718">
        <v>45108</v>
      </c>
      <c r="G302" s="718"/>
      <c r="H302" t="s" s="719">
        <v>2607</v>
      </c>
      <c r="I302" s="405"/>
    </row>
    <row r="303" ht="20.1" customHeight="1">
      <c r="A303" s="582">
        <v>10046</v>
      </c>
      <c r="B303" s="582">
        <v>14110</v>
      </c>
      <c r="C303" t="s" s="388">
        <v>2595</v>
      </c>
      <c r="D303" t="s" s="573">
        <v>1068</v>
      </c>
      <c r="E303" t="s" s="596">
        <v>1044</v>
      </c>
      <c r="F303" s="597">
        <v>45122</v>
      </c>
      <c r="G303" s="597"/>
      <c r="H303" t="s" s="598">
        <v>2608</v>
      </c>
      <c r="I303" s="405"/>
    </row>
    <row r="304" ht="20.1" customHeight="1">
      <c r="A304" s="720">
        <v>18130</v>
      </c>
      <c r="B304" s="720">
        <v>18130</v>
      </c>
      <c r="C304" t="s" s="721">
        <v>2609</v>
      </c>
      <c r="D304" t="s" s="722">
        <v>1068</v>
      </c>
      <c r="E304" t="s" s="723">
        <v>1044</v>
      </c>
      <c r="F304" s="724">
        <v>45124</v>
      </c>
      <c r="G304" s="724"/>
      <c r="H304" t="s" s="725">
        <v>2610</v>
      </c>
      <c r="I304" s="405"/>
    </row>
    <row r="305" ht="20.1" customHeight="1">
      <c r="A305" s="720">
        <v>18146</v>
      </c>
      <c r="B305" s="720">
        <v>18146</v>
      </c>
      <c r="C305" t="s" s="721">
        <v>2611</v>
      </c>
      <c r="D305" t="s" s="726">
        <v>27</v>
      </c>
      <c r="E305" t="s" s="727">
        <v>1044</v>
      </c>
      <c r="F305" s="728">
        <v>45125</v>
      </c>
      <c r="G305" s="728"/>
      <c r="H305" t="s" s="729">
        <v>2612</v>
      </c>
      <c r="I305" s="405"/>
    </row>
    <row r="306" ht="20.1" customHeight="1">
      <c r="A306" s="582">
        <v>10206</v>
      </c>
      <c r="B306" s="582">
        <v>10206</v>
      </c>
      <c r="C306" t="s" s="388">
        <v>2613</v>
      </c>
      <c r="D306" t="s" s="730">
        <v>27</v>
      </c>
      <c r="E306" t="s" s="731">
        <v>1044</v>
      </c>
      <c r="F306" s="732">
        <v>45120</v>
      </c>
      <c r="G306" s="732"/>
      <c r="H306" t="s" s="733">
        <v>2614</v>
      </c>
      <c r="I306" s="405"/>
    </row>
    <row r="307" ht="20.1" customHeight="1">
      <c r="A307" s="571">
        <v>10206</v>
      </c>
      <c r="B307" s="571">
        <v>10206</v>
      </c>
      <c r="C307" t="s" s="572">
        <v>2613</v>
      </c>
      <c r="D307" t="s" s="573">
        <v>1068</v>
      </c>
      <c r="E307" t="s" s="596">
        <v>1044</v>
      </c>
      <c r="F307" s="597">
        <v>45125</v>
      </c>
      <c r="G307" s="597"/>
      <c r="H307" t="s" s="598">
        <v>2615</v>
      </c>
      <c r="I307" s="405"/>
    </row>
    <row r="308" ht="20.1" customHeight="1">
      <c r="A308" s="720">
        <v>18147</v>
      </c>
      <c r="B308" s="720">
        <v>18147</v>
      </c>
      <c r="C308" t="s" s="721">
        <v>2616</v>
      </c>
      <c r="D308" t="s" s="726">
        <v>27</v>
      </c>
      <c r="E308" t="s" s="727">
        <v>1044</v>
      </c>
      <c r="F308" s="728">
        <v>45135</v>
      </c>
      <c r="G308" s="728"/>
      <c r="H308" t="s" s="729">
        <v>2617</v>
      </c>
      <c r="I308" s="405"/>
    </row>
    <row r="309" ht="20.1" customHeight="1">
      <c r="A309" s="582">
        <v>10159</v>
      </c>
      <c r="B309" s="582">
        <v>10159</v>
      </c>
      <c r="C309" t="s" s="388">
        <v>2618</v>
      </c>
      <c r="D309" t="s" s="573">
        <v>1068</v>
      </c>
      <c r="E309" t="s" s="596">
        <v>1044</v>
      </c>
      <c r="F309" s="597">
        <v>45138</v>
      </c>
      <c r="G309" s="597"/>
      <c r="H309" t="s" s="598">
        <v>2619</v>
      </c>
      <c r="I309" s="405"/>
    </row>
    <row r="310" ht="20.1" customHeight="1">
      <c r="A310" s="582">
        <v>10205</v>
      </c>
      <c r="B310" s="582">
        <v>10205</v>
      </c>
      <c r="C310" t="s" s="388">
        <v>2620</v>
      </c>
      <c r="D310" t="s" s="730">
        <v>27</v>
      </c>
      <c r="E310" t="s" s="731">
        <v>2360</v>
      </c>
      <c r="F310" s="732">
        <v>45139</v>
      </c>
      <c r="G310" s="732"/>
      <c r="H310" t="s" s="733">
        <v>2621</v>
      </c>
      <c r="I310" s="405"/>
    </row>
    <row r="311" ht="20.1" customHeight="1">
      <c r="A311" s="582">
        <v>10173</v>
      </c>
      <c r="B311" s="582">
        <v>10173</v>
      </c>
      <c r="C311" t="s" s="388">
        <v>2403</v>
      </c>
      <c r="D311" t="s" s="586">
        <v>1027</v>
      </c>
      <c r="E311" t="s" s="89">
        <v>2183</v>
      </c>
      <c r="F311" s="570">
        <v>45170</v>
      </c>
      <c r="G311" s="570"/>
      <c r="H311" t="s" s="141">
        <v>2622</v>
      </c>
      <c r="I311" s="405"/>
    </row>
    <row r="312" ht="20.1" customHeight="1">
      <c r="A312" s="582">
        <v>10152</v>
      </c>
      <c r="B312" s="582">
        <v>10152</v>
      </c>
      <c r="C312" t="s" s="388">
        <v>2485</v>
      </c>
      <c r="D312" t="s" s="586">
        <v>52</v>
      </c>
      <c r="E312" t="s" s="89">
        <v>2183</v>
      </c>
      <c r="F312" s="570">
        <v>45170</v>
      </c>
      <c r="G312" s="570"/>
      <c r="H312" t="s" s="141">
        <v>2623</v>
      </c>
      <c r="I312" s="405"/>
    </row>
    <row r="313" ht="20.1" customHeight="1">
      <c r="A313" s="582">
        <v>10055</v>
      </c>
      <c r="B313" s="582">
        <v>15515</v>
      </c>
      <c r="C313" t="s" s="388">
        <v>2559</v>
      </c>
      <c r="D313" t="s" s="586">
        <v>70</v>
      </c>
      <c r="E313" t="s" s="89">
        <v>2183</v>
      </c>
      <c r="F313" s="570">
        <v>45170</v>
      </c>
      <c r="G313" s="570"/>
      <c r="H313" t="s" s="141">
        <v>2624</v>
      </c>
      <c r="I313" s="405"/>
    </row>
    <row r="314" ht="20.1" customHeight="1">
      <c r="A314" s="571">
        <v>10145</v>
      </c>
      <c r="B314" s="571">
        <v>10145</v>
      </c>
      <c r="C314" t="s" s="572">
        <v>2625</v>
      </c>
      <c r="D314" t="s" s="573">
        <v>1068</v>
      </c>
      <c r="E314" t="s" s="596">
        <v>2183</v>
      </c>
      <c r="F314" s="597">
        <v>45199</v>
      </c>
      <c r="G314" s="597"/>
      <c r="H314" t="s" s="598">
        <v>2626</v>
      </c>
      <c r="I314" s="405"/>
    </row>
    <row r="315" ht="20.1" customHeight="1">
      <c r="A315" s="571">
        <v>10006</v>
      </c>
      <c r="B315" s="571">
        <v>14159</v>
      </c>
      <c r="C315" t="s" s="572">
        <v>2627</v>
      </c>
      <c r="D315" t="s" s="573">
        <v>1068</v>
      </c>
      <c r="E315" t="s" s="596">
        <v>2183</v>
      </c>
      <c r="F315" s="597">
        <v>45199</v>
      </c>
      <c r="G315" s="597"/>
      <c r="H315" t="s" s="598">
        <v>2628</v>
      </c>
      <c r="I315" s="405"/>
    </row>
    <row r="316" ht="20.1" customHeight="1">
      <c r="A316" s="571">
        <v>10165</v>
      </c>
      <c r="B316" s="571">
        <v>16979</v>
      </c>
      <c r="C316" t="s" s="572">
        <v>2629</v>
      </c>
      <c r="D316" t="s" s="573">
        <v>1068</v>
      </c>
      <c r="E316" t="s" s="596">
        <v>2183</v>
      </c>
      <c r="F316" s="597">
        <v>45199</v>
      </c>
      <c r="G316" s="597"/>
      <c r="H316" t="s" s="598">
        <v>1636</v>
      </c>
      <c r="I316" s="405"/>
    </row>
    <row r="317" ht="20.1" customHeight="1">
      <c r="A317" s="571">
        <v>10166</v>
      </c>
      <c r="B317" s="571">
        <v>15520</v>
      </c>
      <c r="C317" t="s" s="572">
        <v>2630</v>
      </c>
      <c r="D317" t="s" s="573">
        <v>1068</v>
      </c>
      <c r="E317" t="s" s="596">
        <v>2183</v>
      </c>
      <c r="F317" s="597">
        <v>45199</v>
      </c>
      <c r="G317" s="597"/>
      <c r="H317" t="s" s="598">
        <v>2631</v>
      </c>
      <c r="I317" s="405"/>
    </row>
    <row r="318" ht="20.1" customHeight="1">
      <c r="A318" s="582">
        <v>10102</v>
      </c>
      <c r="B318" s="582">
        <v>18833</v>
      </c>
      <c r="C318" t="s" s="388">
        <v>2632</v>
      </c>
      <c r="D318" t="s" s="568">
        <v>1030</v>
      </c>
      <c r="E318" t="s" s="657">
        <v>2380</v>
      </c>
      <c r="F318" t="s" s="657">
        <v>2633</v>
      </c>
      <c r="G318" s="658"/>
      <c r="H318" t="s" s="659">
        <v>2634</v>
      </c>
      <c r="I318" s="405"/>
    </row>
    <row r="319" ht="20.1" customHeight="1">
      <c r="A319" s="720">
        <v>18148</v>
      </c>
      <c r="B319" s="720">
        <v>18148</v>
      </c>
      <c r="C319" t="s" s="721">
        <v>2635</v>
      </c>
      <c r="D319" t="s" s="726">
        <v>27</v>
      </c>
      <c r="E319" t="s" s="727">
        <v>2380</v>
      </c>
      <c r="F319" s="728">
        <v>45210</v>
      </c>
      <c r="G319" s="728"/>
      <c r="H319" t="s" s="729">
        <v>2636</v>
      </c>
      <c r="I319" s="405"/>
    </row>
    <row r="320" ht="20.1" customHeight="1">
      <c r="A320" s="582">
        <v>10023</v>
      </c>
      <c r="B320" s="582">
        <v>14459</v>
      </c>
      <c r="C320" t="s" s="388">
        <v>2637</v>
      </c>
      <c r="D320" t="s" s="573">
        <v>1068</v>
      </c>
      <c r="E320" t="s" s="596">
        <v>2392</v>
      </c>
      <c r="F320" t="s" s="596">
        <v>2638</v>
      </c>
      <c r="G320" s="597"/>
      <c r="H320" t="s" s="598">
        <v>2639</v>
      </c>
      <c r="I320" s="405"/>
    </row>
    <row r="321" ht="20.1" customHeight="1">
      <c r="A321" s="582">
        <v>10050</v>
      </c>
      <c r="B321" s="582">
        <v>14184</v>
      </c>
      <c r="C321" t="s" s="388">
        <v>2640</v>
      </c>
      <c r="D321" t="s" s="730">
        <v>2339</v>
      </c>
      <c r="E321" t="s" s="731">
        <v>2392</v>
      </c>
      <c r="F321" s="732">
        <v>45239</v>
      </c>
      <c r="G321" s="732"/>
      <c r="H321" t="s" s="733">
        <v>2641</v>
      </c>
      <c r="I321" s="405"/>
    </row>
    <row r="322" ht="20.1" customHeight="1">
      <c r="A322" s="582">
        <v>10037</v>
      </c>
      <c r="B322" s="582">
        <v>16614</v>
      </c>
      <c r="C322" t="s" s="388">
        <v>2168</v>
      </c>
      <c r="D322" t="s" s="568">
        <v>1030</v>
      </c>
      <c r="E322" t="s" s="657">
        <v>2392</v>
      </c>
      <c r="F322" s="658">
        <v>45246</v>
      </c>
      <c r="G322" s="658"/>
      <c r="H322" t="s" s="659">
        <v>2642</v>
      </c>
      <c r="I322" s="405"/>
    </row>
    <row r="323" ht="20.1" customHeight="1">
      <c r="A323" s="582">
        <v>10167</v>
      </c>
      <c r="B323" s="582">
        <v>16975</v>
      </c>
      <c r="C323" t="s" s="388">
        <v>2255</v>
      </c>
      <c r="D323" s="589"/>
      <c r="E323" t="s" s="657">
        <v>2392</v>
      </c>
      <c r="F323" s="658">
        <v>45246</v>
      </c>
      <c r="G323" s="658"/>
      <c r="H323" t="s" s="659">
        <v>2643</v>
      </c>
      <c r="I323" s="405"/>
    </row>
    <row r="324" ht="20.1" customHeight="1">
      <c r="A324" s="582">
        <v>10207</v>
      </c>
      <c r="B324" s="582">
        <v>10207</v>
      </c>
      <c r="C324" t="s" s="388">
        <v>2644</v>
      </c>
      <c r="D324" t="s" s="620">
        <v>27</v>
      </c>
      <c r="E324" t="s" s="731">
        <v>2392</v>
      </c>
      <c r="F324" s="622">
        <v>45252</v>
      </c>
      <c r="G324" s="622"/>
      <c r="H324" t="s" s="623">
        <v>2645</v>
      </c>
      <c r="I324" s="405"/>
    </row>
    <row r="325" ht="20.1" customHeight="1">
      <c r="A325" s="582">
        <v>10200</v>
      </c>
      <c r="B325" s="582">
        <v>10200</v>
      </c>
      <c r="C325" t="s" s="388">
        <v>2646</v>
      </c>
      <c r="D325" t="s" s="573">
        <v>1068</v>
      </c>
      <c r="E325" t="s" s="596">
        <v>2392</v>
      </c>
      <c r="F325" s="597">
        <v>45260</v>
      </c>
      <c r="G325" s="597"/>
      <c r="H325" t="s" s="598">
        <v>2647</v>
      </c>
      <c r="I325" s="405"/>
    </row>
    <row r="326" ht="20.1" customHeight="1">
      <c r="A326" s="734">
        <v>10037</v>
      </c>
      <c r="B326" s="582">
        <v>16614</v>
      </c>
      <c r="C326" t="s" s="388">
        <v>2168</v>
      </c>
      <c r="D326" t="s" s="586">
        <v>1027</v>
      </c>
      <c r="E326" t="s" s="89">
        <v>2405</v>
      </c>
      <c r="F326" s="570">
        <v>45261</v>
      </c>
      <c r="G326" s="570"/>
      <c r="H326" t="s" s="141">
        <v>2648</v>
      </c>
      <c r="I326" s="405"/>
    </row>
    <row r="327" ht="20.1" customHeight="1">
      <c r="A327" s="734">
        <v>10192</v>
      </c>
      <c r="B327" s="582">
        <v>10192</v>
      </c>
      <c r="C327" t="s" s="388">
        <v>1610</v>
      </c>
      <c r="D327" t="s" s="586">
        <v>1027</v>
      </c>
      <c r="E327" t="s" s="89">
        <v>2405</v>
      </c>
      <c r="F327" s="570">
        <v>45261</v>
      </c>
      <c r="G327" s="570"/>
      <c r="H327" t="s" s="141">
        <v>2649</v>
      </c>
      <c r="I327" s="405"/>
    </row>
    <row r="328" ht="20.1" customHeight="1">
      <c r="A328" s="582">
        <v>10202</v>
      </c>
      <c r="B328" s="582">
        <v>10202</v>
      </c>
      <c r="C328" t="s" s="388">
        <v>2650</v>
      </c>
      <c r="D328" t="s" s="620">
        <v>27</v>
      </c>
      <c r="E328" t="s" s="621">
        <v>2405</v>
      </c>
      <c r="F328" s="622">
        <v>45278</v>
      </c>
      <c r="G328" s="622"/>
      <c r="H328" t="s" s="623">
        <v>2651</v>
      </c>
      <c r="I328" s="405"/>
    </row>
    <row r="329" ht="20.1" customHeight="1">
      <c r="A329" s="582">
        <v>10203</v>
      </c>
      <c r="B329" s="582">
        <v>10203</v>
      </c>
      <c r="C329" t="s" s="388">
        <v>2652</v>
      </c>
      <c r="D329" t="s" s="620">
        <v>27</v>
      </c>
      <c r="E329" t="s" s="621">
        <v>2405</v>
      </c>
      <c r="F329" s="622">
        <v>45272</v>
      </c>
      <c r="G329" s="622"/>
      <c r="H329" t="s" s="623">
        <v>2653</v>
      </c>
      <c r="I329" s="405"/>
    </row>
    <row r="330" ht="20.1" customHeight="1">
      <c r="A330" s="582">
        <v>10066</v>
      </c>
      <c r="B330" s="582">
        <v>14177</v>
      </c>
      <c r="C330" t="s" s="388">
        <v>1747</v>
      </c>
      <c r="D330" t="s" s="573">
        <v>1068</v>
      </c>
      <c r="E330" t="s" s="596">
        <v>2405</v>
      </c>
      <c r="F330" s="597">
        <v>45276</v>
      </c>
      <c r="G330" s="597"/>
      <c r="H330" t="s" s="598">
        <v>2654</v>
      </c>
      <c r="I330" s="405"/>
    </row>
    <row r="331" ht="20.1" customHeight="1">
      <c r="A331" s="582">
        <v>10076</v>
      </c>
      <c r="B331" s="582">
        <v>14420</v>
      </c>
      <c r="C331" t="s" s="388">
        <v>2655</v>
      </c>
      <c r="D331" t="s" s="586">
        <v>1027</v>
      </c>
      <c r="E331" t="s" s="89">
        <v>2405</v>
      </c>
      <c r="F331" s="570">
        <v>45278</v>
      </c>
      <c r="G331" s="570"/>
      <c r="H331" t="s" s="141">
        <v>2656</v>
      </c>
      <c r="I331" s="405"/>
    </row>
    <row r="332" ht="20.1" customHeight="1">
      <c r="A332" s="582">
        <v>10070</v>
      </c>
      <c r="B332" s="582">
        <v>14224</v>
      </c>
      <c r="C332" t="s" s="388">
        <v>2657</v>
      </c>
      <c r="D332" t="s" s="586">
        <v>1027</v>
      </c>
      <c r="E332" t="s" s="89">
        <v>2405</v>
      </c>
      <c r="F332" s="570">
        <v>45278</v>
      </c>
      <c r="G332" s="570"/>
      <c r="H332" t="s" s="141">
        <v>2658</v>
      </c>
      <c r="I332" s="405"/>
    </row>
    <row r="333" ht="20.1" customHeight="1">
      <c r="A333" s="246"/>
      <c r="B333" s="246"/>
      <c r="C333" s="246"/>
      <c r="D333" s="181"/>
      <c r="E333" s="244"/>
      <c r="F333" s="570"/>
      <c r="G333" s="570"/>
      <c r="H333" s="600"/>
      <c r="I333" s="405"/>
    </row>
    <row r="334" ht="10.5" customHeight="1">
      <c r="A334" s="710"/>
      <c r="B334" s="710"/>
      <c r="C334" s="710"/>
      <c r="D334" s="217"/>
      <c r="E334" s="735"/>
      <c r="F334" s="736"/>
      <c r="G334" s="736"/>
      <c r="H334" s="737"/>
      <c r="I334" s="405"/>
    </row>
    <row r="335" ht="20.1" customHeight="1">
      <c r="A335" s="599">
        <v>2024</v>
      </c>
      <c r="B335" s="246"/>
      <c r="C335" s="246"/>
      <c r="D335" s="633"/>
      <c r="E335" s="634"/>
      <c r="F335" s="622"/>
      <c r="G335" s="622"/>
      <c r="H335" s="709"/>
      <c r="I335" s="405"/>
    </row>
    <row r="336" ht="20.1" customHeight="1">
      <c r="A336" t="s" s="738">
        <v>2659</v>
      </c>
      <c r="B336" t="s" s="738">
        <v>1019</v>
      </c>
      <c r="C336" t="s" s="738">
        <v>2660</v>
      </c>
      <c r="D336" s="739"/>
      <c r="E336" t="s" s="740">
        <v>2165</v>
      </c>
      <c r="F336" t="s" s="740">
        <v>2166</v>
      </c>
      <c r="G336" t="s" s="740">
        <v>2661</v>
      </c>
      <c r="H336" t="s" s="740">
        <v>2662</v>
      </c>
      <c r="I336" s="405"/>
    </row>
    <row r="337" ht="20.1" customHeight="1">
      <c r="A337" s="582">
        <v>10024</v>
      </c>
      <c r="B337" s="582">
        <f>VLOOKUP($A337,'Übersicht'!$B$4:$T$131,2,FALSE)</f>
        <v>14461</v>
      </c>
      <c r="C337" t="s" s="388">
        <f>VLOOKUP($A337,'Übersicht'!$B$4:$T$131,6,FALSE)</f>
        <v>209</v>
      </c>
      <c r="D337" t="s" s="586">
        <v>2663</v>
      </c>
      <c r="E337" t="s" s="89">
        <v>2267</v>
      </c>
      <c r="F337" s="570">
        <v>45292</v>
      </c>
      <c r="G337" t="s" s="89">
        <v>2664</v>
      </c>
      <c r="H337" t="s" s="141">
        <v>2665</v>
      </c>
      <c r="I337" s="405"/>
    </row>
    <row r="338" ht="20.1" customHeight="1">
      <c r="A338" s="582">
        <v>10023</v>
      </c>
      <c r="B338" s="582">
        <f>VLOOKUP($A338,'Übersicht'!$B$4:$T$131,2,FALSE)</f>
        <v>14459</v>
      </c>
      <c r="C338" t="s" s="388">
        <f>VLOOKUP($A338,'Übersicht'!$B$4:$T$131,6,FALSE)</f>
        <v>197</v>
      </c>
      <c r="D338" t="s" s="586">
        <v>2663</v>
      </c>
      <c r="E338" t="s" s="89">
        <v>2267</v>
      </c>
      <c r="F338" t="s" s="89">
        <v>2666</v>
      </c>
      <c r="G338" t="s" s="89">
        <v>2667</v>
      </c>
      <c r="H338" s="600"/>
      <c r="I338" s="405"/>
    </row>
    <row r="339" ht="20.1" customHeight="1">
      <c r="A339" s="741">
        <v>10035</v>
      </c>
      <c r="B339" s="582">
        <f>VLOOKUP($A339,'Übersicht'!$B$4:$T$131,2,FALSE)</f>
        <v>16245</v>
      </c>
      <c r="C339" t="s" s="388">
        <f>VLOOKUP($A339,'Übersicht'!$B$4:$T$131,6,FALSE)</f>
        <v>240</v>
      </c>
      <c r="D339" t="s" s="586">
        <v>1027</v>
      </c>
      <c r="E339" t="s" s="89">
        <v>2267</v>
      </c>
      <c r="F339" s="570">
        <v>45292</v>
      </c>
      <c r="G339" t="s" s="89">
        <v>243</v>
      </c>
      <c r="H339" t="s" s="141">
        <v>2668</v>
      </c>
      <c r="I339" s="405"/>
    </row>
    <row r="340" ht="20.1" customHeight="1">
      <c r="A340" s="741">
        <v>10039</v>
      </c>
      <c r="B340" s="582">
        <f>VLOOKUP($A340,'Übersicht'!$B$4:$T$131,2,FALSE)</f>
        <v>16658</v>
      </c>
      <c r="C340" t="s" s="388">
        <f>VLOOKUP($A340,'Übersicht'!$B$4:$T$131,6,FALSE)</f>
        <v>271</v>
      </c>
      <c r="D340" t="s" s="586">
        <v>1027</v>
      </c>
      <c r="E340" t="s" s="89">
        <v>2267</v>
      </c>
      <c r="F340" s="570">
        <v>45292</v>
      </c>
      <c r="G340" t="s" s="89">
        <v>272</v>
      </c>
      <c r="H340" t="s" s="141">
        <v>2669</v>
      </c>
      <c r="I340" s="405"/>
    </row>
    <row r="341" ht="20.1" customHeight="1">
      <c r="A341" s="582">
        <v>10072</v>
      </c>
      <c r="B341" s="582">
        <f>VLOOKUP($A341,'Übersicht'!$B$4:$T$131,2,FALSE)</f>
        <v>14258</v>
      </c>
      <c r="C341" t="s" s="388">
        <f>VLOOKUP($A341,'Übersicht'!$B$4:$T$131,6,FALSE)</f>
        <v>414</v>
      </c>
      <c r="D341" t="s" s="586">
        <v>1027</v>
      </c>
      <c r="E341" t="s" s="89">
        <v>2267</v>
      </c>
      <c r="F341" s="570">
        <v>45292</v>
      </c>
      <c r="G341" t="s" s="89">
        <v>416</v>
      </c>
      <c r="H341" t="s" s="141">
        <v>2670</v>
      </c>
      <c r="I341" s="405"/>
    </row>
    <row r="342" ht="20.1" customHeight="1">
      <c r="A342" s="741">
        <v>10133</v>
      </c>
      <c r="B342" s="582">
        <f>VLOOKUP($A342,'Übersicht'!$B$4:$T$131,2,FALSE)</f>
        <v>15909</v>
      </c>
      <c r="C342" t="s" s="388">
        <f>VLOOKUP($A342,'Übersicht'!$B$4:$T$131,6,FALSE)</f>
        <v>552</v>
      </c>
      <c r="D342" t="s" s="586">
        <v>1027</v>
      </c>
      <c r="E342" t="s" s="89">
        <v>2267</v>
      </c>
      <c r="F342" s="570">
        <v>45292</v>
      </c>
      <c r="G342" t="s" s="89">
        <v>553</v>
      </c>
      <c r="H342" t="s" s="141">
        <v>2671</v>
      </c>
      <c r="I342" s="405"/>
    </row>
    <row r="343" ht="20.1" customHeight="1">
      <c r="A343" s="582">
        <v>10152</v>
      </c>
      <c r="B343" s="582">
        <f>VLOOKUP($A343,'Übersicht'!$B$4:$T$131,2,FALSE)</f>
        <v>10152</v>
      </c>
      <c r="C343" t="s" s="388">
        <f>VLOOKUP($A343,'Übersicht'!$B$4:$T$131,6,FALSE)</f>
        <v>2672</v>
      </c>
      <c r="D343" t="s" s="586">
        <v>2663</v>
      </c>
      <c r="E343" t="s" s="89">
        <v>2267</v>
      </c>
      <c r="F343" s="570">
        <v>45292</v>
      </c>
      <c r="G343" t="s" s="89">
        <v>2667</v>
      </c>
      <c r="H343" t="s" s="141">
        <v>2673</v>
      </c>
      <c r="I343" s="405"/>
    </row>
    <row r="344" ht="20.1" customHeight="1">
      <c r="A344" s="582">
        <v>10182</v>
      </c>
      <c r="B344" s="582">
        <f>VLOOKUP($A344,'Übersicht'!$B$4:$T$131,2,FALSE)</f>
        <v>10182</v>
      </c>
      <c r="C344" t="s" s="388">
        <f>VLOOKUP($A344,'Übersicht'!$B$4:$T$131,6,FALSE)</f>
        <v>764</v>
      </c>
      <c r="D344" t="s" s="586">
        <v>2339</v>
      </c>
      <c r="E344" t="s" s="89">
        <v>2267</v>
      </c>
      <c r="F344" s="570">
        <v>45292</v>
      </c>
      <c r="G344" t="s" s="89">
        <v>765</v>
      </c>
      <c r="H344" t="s" s="141">
        <v>2674</v>
      </c>
      <c r="I344" s="405"/>
    </row>
    <row r="345" ht="20.1" customHeight="1">
      <c r="A345" s="582">
        <v>10186</v>
      </c>
      <c r="B345" s="582">
        <f>VLOOKUP($A345,'Übersicht'!$B$4:$T$131,2,FALSE)</f>
        <v>10186</v>
      </c>
      <c r="C345" t="s" s="388">
        <f>VLOOKUP($A345,'Übersicht'!$B$4:$T$131,6,FALSE)</f>
        <v>2675</v>
      </c>
      <c r="D345" t="s" s="586">
        <v>1027</v>
      </c>
      <c r="E345" t="s" s="89">
        <v>2289</v>
      </c>
      <c r="F345" s="570">
        <v>45323</v>
      </c>
      <c r="G345" t="s" s="89">
        <v>791</v>
      </c>
      <c r="H345" t="s" s="141">
        <v>2676</v>
      </c>
      <c r="I345" s="405"/>
    </row>
    <row r="346" ht="20.1" customHeight="1">
      <c r="A346" s="742">
        <v>10152</v>
      </c>
      <c r="B346" s="742">
        <f>VLOOKUP($A346,'Übersicht'!$B$4:$T$131,2,FALSE)</f>
        <v>10152</v>
      </c>
      <c r="C346" t="s" s="743">
        <f>VLOOKUP($A346,'Übersicht'!$B$4:$T$131,6,FALSE)</f>
        <v>2677</v>
      </c>
      <c r="D346" t="s" s="698">
        <v>1068</v>
      </c>
      <c r="E346" t="s" s="699">
        <v>2289</v>
      </c>
      <c r="F346" s="700">
        <v>45331</v>
      </c>
      <c r="G346" s="700"/>
      <c r="H346" t="s" s="701">
        <v>2678</v>
      </c>
      <c r="I346" s="405"/>
    </row>
    <row r="347" ht="20.1" customHeight="1">
      <c r="A347" s="582">
        <v>10024</v>
      </c>
      <c r="B347" s="582">
        <f>VLOOKUP($A347,'Übersicht'!$B$4:$T$131,2,FALSE)</f>
        <v>14461</v>
      </c>
      <c r="C347" t="s" s="388">
        <f>VLOOKUP($A347,'Übersicht'!$B$4:$T$131,6,FALSE)</f>
        <v>209</v>
      </c>
      <c r="D347" t="s" s="586">
        <v>1027</v>
      </c>
      <c r="E347" t="s" s="89">
        <v>2289</v>
      </c>
      <c r="F347" s="570">
        <v>45342</v>
      </c>
      <c r="G347" t="s" s="89">
        <v>1882</v>
      </c>
      <c r="H347" t="s" s="141">
        <v>2679</v>
      </c>
      <c r="I347" s="405"/>
    </row>
    <row r="348" ht="20.1" customHeight="1">
      <c r="A348" s="742">
        <v>10189</v>
      </c>
      <c r="B348" s="742">
        <f>VLOOKUP($A348,'Übersicht'!$B$4:$T$131,2,FALSE)</f>
        <v>10189</v>
      </c>
      <c r="C348" t="s" s="743">
        <f>VLOOKUP($A348,'Übersicht'!$B$4:$T$131,6,FALSE)</f>
        <v>2680</v>
      </c>
      <c r="D348" t="s" s="698">
        <v>1068</v>
      </c>
      <c r="E348" t="s" s="699">
        <v>2289</v>
      </c>
      <c r="F348" s="700">
        <v>45351</v>
      </c>
      <c r="G348" s="700"/>
      <c r="H348" t="s" s="701">
        <v>2678</v>
      </c>
      <c r="I348" s="405"/>
    </row>
    <row r="349" ht="20.1" customHeight="1">
      <c r="A349" s="742">
        <v>10070</v>
      </c>
      <c r="B349" s="742">
        <f>VLOOKUP($A349,'Übersicht'!$B$4:$T$131,2,FALSE)</f>
        <v>14224</v>
      </c>
      <c r="C349" t="s" s="743">
        <f>VLOOKUP($A349,'Übersicht'!$B$4:$T$131,6,FALSE)</f>
        <v>2681</v>
      </c>
      <c r="D349" t="s" s="698">
        <v>1068</v>
      </c>
      <c r="E349" t="s" s="699">
        <v>2289</v>
      </c>
      <c r="F349" s="700">
        <v>45351</v>
      </c>
      <c r="G349" s="700"/>
      <c r="H349" t="s" s="701">
        <v>2678</v>
      </c>
      <c r="I349" s="405"/>
    </row>
    <row r="350" ht="20.1" customHeight="1">
      <c r="A350" s="582">
        <v>10207</v>
      </c>
      <c r="B350" s="582">
        <f>VLOOKUP($A350,'Übersicht'!$B$4:$T$131,2,FALSE)</f>
        <v>10207</v>
      </c>
      <c r="C350" t="s" s="388">
        <f>VLOOKUP($A350,'Übersicht'!$B$4:$T$131,6,FALSE)</f>
        <v>2682</v>
      </c>
      <c r="D350" t="s" s="586">
        <v>52</v>
      </c>
      <c r="E350" t="s" s="89">
        <v>1136</v>
      </c>
      <c r="F350" s="570">
        <v>45352</v>
      </c>
      <c r="G350" t="s" s="89">
        <v>683</v>
      </c>
      <c r="H350" t="s" s="141">
        <v>2683</v>
      </c>
      <c r="I350" s="405"/>
    </row>
    <row r="351" ht="20.1" customHeight="1">
      <c r="A351" s="582">
        <v>10023</v>
      </c>
      <c r="B351" s="582">
        <f>VLOOKUP($A351,'Übersicht'!$B$4:$T$131,2,FALSE)</f>
        <v>14459</v>
      </c>
      <c r="C351" t="s" s="388">
        <f>VLOOKUP($A351,'Übersicht'!$B$4:$T$131,6,FALSE)</f>
        <v>197</v>
      </c>
      <c r="D351" t="s" s="586">
        <v>52</v>
      </c>
      <c r="E351" t="s" s="89">
        <v>1136</v>
      </c>
      <c r="F351" s="570">
        <v>45352</v>
      </c>
      <c r="G351" t="s" s="89">
        <v>199</v>
      </c>
      <c r="H351" t="s" s="141">
        <v>2683</v>
      </c>
      <c r="I351" s="405"/>
    </row>
    <row r="352" ht="20.1" customHeight="1">
      <c r="A352" s="582">
        <v>10099</v>
      </c>
      <c r="B352" s="582">
        <f>VLOOKUP($A352,'Übersicht'!$B$4:$T$131,2,FALSE)</f>
        <v>16994</v>
      </c>
      <c r="C352" t="s" s="388">
        <f>VLOOKUP($A352,'Übersicht'!$B$4:$T$131,6,FALSE)</f>
        <v>509</v>
      </c>
      <c r="D352" t="s" s="586">
        <v>1027</v>
      </c>
      <c r="E352" t="s" s="89">
        <v>1136</v>
      </c>
      <c r="F352" s="570">
        <v>45352</v>
      </c>
      <c r="G352" t="s" s="89">
        <v>403</v>
      </c>
      <c r="H352" t="s" s="141">
        <v>2684</v>
      </c>
      <c r="I352" s="405"/>
    </row>
    <row r="353" ht="20.1" customHeight="1">
      <c r="A353" s="742">
        <v>10186</v>
      </c>
      <c r="B353" s="742">
        <f>VLOOKUP($A353,'Übersicht'!$B$4:$T$131,2,FALSE)</f>
        <v>10186</v>
      </c>
      <c r="C353" t="s" s="743">
        <f>VLOOKUP($A353,'Übersicht'!$B$4:$T$131,6,FALSE)</f>
        <v>2685</v>
      </c>
      <c r="D353" t="s" s="698">
        <v>1068</v>
      </c>
      <c r="E353" t="s" s="699">
        <v>1136</v>
      </c>
      <c r="F353" s="700">
        <v>45382</v>
      </c>
      <c r="G353" s="570"/>
      <c r="H353" t="s" s="701">
        <v>2678</v>
      </c>
      <c r="I353" s="405"/>
    </row>
    <row r="354" ht="20.1" customHeight="1">
      <c r="A354" s="582">
        <v>10009</v>
      </c>
      <c r="B354" s="582">
        <f>VLOOKUP($A354,'Übersicht'!$B$4:$T$131,2,FALSE)</f>
        <v>14231</v>
      </c>
      <c r="C354" t="s" s="388">
        <f>VLOOKUP($A354,'Übersicht'!$B$4:$T$131,6,FALSE)</f>
        <v>109</v>
      </c>
      <c r="D354" t="s" s="586">
        <v>2663</v>
      </c>
      <c r="E354" t="s" s="89">
        <v>2516</v>
      </c>
      <c r="F354" s="570">
        <v>45383</v>
      </c>
      <c r="G354" t="s" s="89">
        <v>2686</v>
      </c>
      <c r="H354" t="s" s="141">
        <v>2687</v>
      </c>
      <c r="I354" s="405"/>
    </row>
    <row r="355" ht="20.1" customHeight="1">
      <c r="A355" s="582">
        <v>10012</v>
      </c>
      <c r="B355" s="582">
        <f>VLOOKUP($A355,'Übersicht'!$B$4:$T$131,2,FALSE)</f>
        <v>14289</v>
      </c>
      <c r="C355" t="s" s="388">
        <f>VLOOKUP($A355,'Übersicht'!$B$4:$T$131,6,FALSE)</f>
        <v>140</v>
      </c>
      <c r="D355" t="s" s="586">
        <v>2663</v>
      </c>
      <c r="E355" t="s" s="89">
        <v>2516</v>
      </c>
      <c r="F355" s="570">
        <v>45383</v>
      </c>
      <c r="G355" t="s" s="89">
        <v>141</v>
      </c>
      <c r="H355" t="s" s="141">
        <v>2688</v>
      </c>
      <c r="I355" s="405"/>
    </row>
    <row r="356" ht="20.1" customHeight="1">
      <c r="A356" s="582">
        <v>10029</v>
      </c>
      <c r="B356" s="582">
        <f>VLOOKUP($A356,'Übersicht'!$B$4:$T$131,2,FALSE)</f>
        <v>15509</v>
      </c>
      <c r="C356" t="s" s="388">
        <f>VLOOKUP($A356,'Übersicht'!$B$4:$T$131,6,FALSE)</f>
        <v>231</v>
      </c>
      <c r="D356" t="s" s="586">
        <v>1027</v>
      </c>
      <c r="E356" t="s" s="89">
        <v>2516</v>
      </c>
      <c r="F356" s="570">
        <v>45383</v>
      </c>
      <c r="G356" t="s" s="89">
        <v>233</v>
      </c>
      <c r="H356" t="s" s="141">
        <v>2689</v>
      </c>
      <c r="I356" s="405"/>
    </row>
    <row r="357" ht="20.1" customHeight="1">
      <c r="A357" s="582">
        <v>10072</v>
      </c>
      <c r="B357" s="582">
        <f>VLOOKUP($A357,'Übersicht'!$B$4:$T$131,2,FALSE)</f>
        <v>14258</v>
      </c>
      <c r="C357" t="s" s="388">
        <f>VLOOKUP($A357,'Übersicht'!$B$4:$T$131,6,FALSE)</f>
        <v>414</v>
      </c>
      <c r="D357" t="s" s="744">
        <v>1030</v>
      </c>
      <c r="E357" t="s" s="745">
        <v>2516</v>
      </c>
      <c r="F357" t="s" s="745">
        <v>2690</v>
      </c>
      <c r="G357" s="746"/>
      <c r="H357" t="s" s="747">
        <v>1531</v>
      </c>
      <c r="I357" s="405"/>
    </row>
    <row r="358" ht="20.1" customHeight="1">
      <c r="A358" s="582">
        <v>10014</v>
      </c>
      <c r="B358" s="582">
        <f>VLOOKUP($A358,'Übersicht'!$B$4:$T$131,2,FALSE)</f>
        <v>14310</v>
      </c>
      <c r="C358" t="s" s="388">
        <f>VLOOKUP($A358,'Übersicht'!$B$4:$T$131,6,FALSE)</f>
        <v>155</v>
      </c>
      <c r="D358" t="s" s="586">
        <v>1027</v>
      </c>
      <c r="E358" t="s" s="89">
        <v>1035</v>
      </c>
      <c r="F358" s="570">
        <v>45413</v>
      </c>
      <c r="G358" t="s" s="89">
        <v>157</v>
      </c>
      <c r="H358" t="s" s="141">
        <v>2691</v>
      </c>
      <c r="I358" s="405"/>
    </row>
    <row r="359" ht="20.1" customHeight="1">
      <c r="A359" s="582">
        <v>10083</v>
      </c>
      <c r="B359" s="582">
        <f>VLOOKUP($A359,'Übersicht'!$B$4:$T$131,2,FALSE)</f>
        <v>15503</v>
      </c>
      <c r="C359" t="s" s="388">
        <f>VLOOKUP($A359,'Übersicht'!$B$4:$T$131,6,FALSE)</f>
        <v>460</v>
      </c>
      <c r="D359" t="s" s="586">
        <v>1027</v>
      </c>
      <c r="E359" t="s" s="89">
        <v>1035</v>
      </c>
      <c r="F359" s="570">
        <v>45413</v>
      </c>
      <c r="G359" t="s" s="89">
        <v>2692</v>
      </c>
      <c r="H359" t="s" s="141">
        <v>2693</v>
      </c>
      <c r="I359" s="405"/>
    </row>
    <row r="360" ht="20.1" customHeight="1">
      <c r="A360" s="582">
        <v>10134</v>
      </c>
      <c r="B360" s="582">
        <f>VLOOKUP($A360,'Übersicht'!$B$4:$T$131,2,FALSE)</f>
        <v>15903</v>
      </c>
      <c r="C360" t="s" s="388">
        <f>VLOOKUP($A360,'Übersicht'!$B$4:$T$131,6,FALSE)</f>
        <v>558</v>
      </c>
      <c r="D360" t="s" s="586">
        <v>1027</v>
      </c>
      <c r="E360" t="s" s="89">
        <v>1035</v>
      </c>
      <c r="F360" s="570">
        <v>45413</v>
      </c>
      <c r="G360" t="s" s="89">
        <v>560</v>
      </c>
      <c r="H360" t="s" s="141">
        <v>2694</v>
      </c>
      <c r="I360" s="405"/>
    </row>
    <row r="361" ht="20.1" customHeight="1">
      <c r="A361" s="742">
        <v>10102</v>
      </c>
      <c r="B361" s="742">
        <f>VLOOKUP($A361,'Übersicht'!$B$4:$T$131,2,FALSE)</f>
        <v>18833</v>
      </c>
      <c r="C361" t="s" s="743">
        <f>VLOOKUP($A361,'Übersicht'!$B$4:$T$131,6,FALSE)</f>
        <v>2695</v>
      </c>
      <c r="D361" t="s" s="698">
        <v>1068</v>
      </c>
      <c r="E361" t="s" s="699">
        <v>1035</v>
      </c>
      <c r="F361" s="700">
        <v>45427</v>
      </c>
      <c r="G361" s="570"/>
      <c r="H361" t="s" s="701">
        <v>2678</v>
      </c>
      <c r="I361" s="405"/>
    </row>
    <row r="362" ht="20.1" customHeight="1">
      <c r="A362" s="582">
        <v>10050</v>
      </c>
      <c r="B362" s="582">
        <f>VLOOKUP($A362,'Übersicht'!$B$4:$T$131,2,FALSE)</f>
        <v>14184</v>
      </c>
      <c r="C362" t="s" s="388">
        <f>VLOOKUP($A362,'Übersicht'!$B$4:$T$131,6,FALSE)</f>
        <v>321</v>
      </c>
      <c r="D362" t="s" s="586">
        <v>1027</v>
      </c>
      <c r="E362" t="s" s="89">
        <v>1096</v>
      </c>
      <c r="F362" s="570">
        <v>45444</v>
      </c>
      <c r="G362" t="s" s="89">
        <v>323</v>
      </c>
      <c r="H362" t="s" s="141">
        <v>2696</v>
      </c>
      <c r="I362" s="405"/>
    </row>
    <row r="363" ht="20.1" customHeight="1">
      <c r="A363" s="582">
        <v>10160</v>
      </c>
      <c r="B363" s="582">
        <f>VLOOKUP($A363,'Übersicht'!$B$4:$T$131,2,FALSE)</f>
        <v>10160</v>
      </c>
      <c r="C363" t="s" s="388">
        <f>VLOOKUP($A363,'Übersicht'!$B$4:$T$131,6,FALSE)</f>
        <v>646</v>
      </c>
      <c r="D363" t="s" s="586">
        <v>1027</v>
      </c>
      <c r="E363" t="s" s="89">
        <v>2697</v>
      </c>
      <c r="F363" s="570">
        <v>45444</v>
      </c>
      <c r="G363" t="s" s="89">
        <v>647</v>
      </c>
      <c r="H363" t="s" s="141">
        <v>2698</v>
      </c>
      <c r="I363" s="405"/>
    </row>
    <row r="364" ht="20.1" customHeight="1">
      <c r="A364" s="582">
        <v>10209</v>
      </c>
      <c r="B364" s="582">
        <f>VLOOKUP($A364,'Übersicht'!$B$4:$T$131,2,FALSE)</f>
        <v>10209</v>
      </c>
      <c r="C364" t="s" s="388">
        <f>VLOOKUP($A364,'Übersicht'!$B$4:$T$131,6,FALSE)</f>
        <v>858</v>
      </c>
      <c r="D364" t="s" s="620">
        <v>27</v>
      </c>
      <c r="E364" t="s" s="621">
        <v>1096</v>
      </c>
      <c r="F364" s="622">
        <v>45447</v>
      </c>
      <c r="G364" t="s" s="89">
        <v>859</v>
      </c>
      <c r="H364" t="s" s="623">
        <v>2699</v>
      </c>
      <c r="I364" s="405"/>
    </row>
    <row r="365" ht="20.1" customHeight="1">
      <c r="A365" s="582">
        <v>10099</v>
      </c>
      <c r="B365" s="582">
        <f>VLOOKUP($A365,'Übersicht'!$B$4:$T$131,2,FALSE)</f>
        <v>16994</v>
      </c>
      <c r="C365" t="s" s="388">
        <f>VLOOKUP($A365,'Übersicht'!$B$4:$T$131,6,FALSE)</f>
        <v>509</v>
      </c>
      <c r="D365" t="s" s="586">
        <v>1027</v>
      </c>
      <c r="E365" t="s" s="89">
        <v>1096</v>
      </c>
      <c r="F365" s="570">
        <v>45459</v>
      </c>
      <c r="G365" t="s" s="89">
        <v>510</v>
      </c>
      <c r="H365" t="s" s="141">
        <v>2700</v>
      </c>
      <c r="I365" s="405"/>
    </row>
    <row r="366" ht="20.1" customHeight="1">
      <c r="A366" s="742">
        <v>10184</v>
      </c>
      <c r="B366" s="742">
        <f>VLOOKUP($A366,'Übersicht'!$B$4:$T$131,2,FALSE)</f>
        <v>10184</v>
      </c>
      <c r="C366" t="s" s="743">
        <f>VLOOKUP($A366,'Übersicht'!$B$4:$T$131,6,FALSE)</f>
        <v>2701</v>
      </c>
      <c r="D366" t="s" s="698">
        <v>1068</v>
      </c>
      <c r="E366" t="s" s="699">
        <v>1096</v>
      </c>
      <c r="F366" s="700">
        <v>45471</v>
      </c>
      <c r="G366" s="700"/>
      <c r="H366" t="s" s="701">
        <v>2702</v>
      </c>
      <c r="I366" s="405"/>
    </row>
    <row r="367" ht="20.1" customHeight="1">
      <c r="A367" s="582">
        <v>10169</v>
      </c>
      <c r="B367" s="582">
        <f>VLOOKUP($A367,'Übersicht'!$B$4:$T$131,2,FALSE)</f>
        <v>16977</v>
      </c>
      <c r="C367" t="s" s="388">
        <f>VLOOKUP($A367,'Übersicht'!$B$4:$T$131,6,FALSE)</f>
        <v>682</v>
      </c>
      <c r="D367" t="s" s="586">
        <v>52</v>
      </c>
      <c r="E367" t="s" s="89">
        <v>1044</v>
      </c>
      <c r="F367" s="570">
        <v>45474</v>
      </c>
      <c r="G367" t="s" s="89">
        <v>683</v>
      </c>
      <c r="H367" t="s" s="141">
        <v>2703</v>
      </c>
      <c r="I367" s="405"/>
    </row>
    <row r="368" ht="20.1" customHeight="1">
      <c r="A368" s="582">
        <v>10181</v>
      </c>
      <c r="B368" s="582">
        <f>VLOOKUP($A368,'Übersicht'!$B$4:$T$131,2,FALSE)</f>
        <v>10181</v>
      </c>
      <c r="C368" t="s" s="388">
        <f>VLOOKUP($A368,'Übersicht'!$B$4:$T$131,6,FALSE)</f>
        <v>758</v>
      </c>
      <c r="D368" s="181"/>
      <c r="E368" t="s" s="89">
        <v>2704</v>
      </c>
      <c r="F368" t="s" s="89">
        <v>2705</v>
      </c>
      <c r="G368" s="570"/>
      <c r="H368" t="s" s="141">
        <v>2706</v>
      </c>
      <c r="I368" s="405"/>
    </row>
    <row r="369" ht="20.1" customHeight="1">
      <c r="A369" s="582">
        <v>10068</v>
      </c>
      <c r="B369" s="582">
        <f>VLOOKUP($A369,'Übersicht'!$B$4:$T$131,2,FALSE)</f>
        <v>14195</v>
      </c>
      <c r="C369" t="s" s="388">
        <f>VLOOKUP($A369,'Übersicht'!$B$4:$T$131,6,FALSE)</f>
        <v>389</v>
      </c>
      <c r="D369" t="s" s="586">
        <v>52</v>
      </c>
      <c r="E369" t="s" s="89">
        <v>1044</v>
      </c>
      <c r="F369" s="570"/>
      <c r="G369" t="s" s="89">
        <v>391</v>
      </c>
      <c r="H369" t="s" s="141">
        <v>2707</v>
      </c>
      <c r="I369" s="405"/>
    </row>
    <row r="370" ht="20.1" customHeight="1">
      <c r="A370" s="582">
        <v>10129</v>
      </c>
      <c r="B370" s="582">
        <f>VLOOKUP($A370,'Übersicht'!$B$4:$T$131,2,FALSE)</f>
        <v>10129</v>
      </c>
      <c r="C370" t="s" s="388">
        <f>VLOOKUP($A370,'Übersicht'!$B$4:$T$131,6,FALSE)</f>
        <v>541</v>
      </c>
      <c r="D370" t="s" s="586">
        <v>52</v>
      </c>
      <c r="E370" t="s" s="89">
        <v>1044</v>
      </c>
      <c r="F370" s="570"/>
      <c r="G370" t="s" s="89">
        <v>391</v>
      </c>
      <c r="H370" t="s" s="141">
        <v>2707</v>
      </c>
      <c r="I370" s="405"/>
    </row>
    <row r="371" ht="20.1" customHeight="1">
      <c r="A371" s="742">
        <v>10202</v>
      </c>
      <c r="B371" s="742">
        <f>VLOOKUP($A371,'Übersicht'!$B$4:$T$131,2,FALSE)</f>
        <v>10202</v>
      </c>
      <c r="C371" t="s" s="743">
        <f>VLOOKUP($A371,'Übersicht'!$B$4:$T$131,6,FALSE)</f>
        <v>2708</v>
      </c>
      <c r="D371" t="s" s="698">
        <v>1068</v>
      </c>
      <c r="E371" t="s" s="699">
        <v>1044</v>
      </c>
      <c r="F371" s="700">
        <v>45504</v>
      </c>
      <c r="G371" s="700"/>
      <c r="H371" t="s" s="701">
        <v>2709</v>
      </c>
      <c r="I371" s="405"/>
    </row>
    <row r="372" ht="20.1" customHeight="1">
      <c r="A372" s="742">
        <v>10132</v>
      </c>
      <c r="B372" s="742">
        <v>10132</v>
      </c>
      <c r="C372" t="s" s="743">
        <f>VLOOKUP($A372,'Übersicht'!$B$4:$T$131,6,FALSE)</f>
        <v>2710</v>
      </c>
      <c r="D372" t="s" s="698">
        <v>1068</v>
      </c>
      <c r="E372" t="s" s="699">
        <v>1044</v>
      </c>
      <c r="F372" s="700">
        <v>45504</v>
      </c>
      <c r="G372" s="700"/>
      <c r="H372" t="s" s="701">
        <v>2711</v>
      </c>
      <c r="I372" s="405"/>
    </row>
    <row r="373" ht="20.1" customHeight="1">
      <c r="A373" s="748">
        <v>10055</v>
      </c>
      <c r="B373" s="748">
        <v>10132</v>
      </c>
      <c r="C373" t="s" s="749">
        <f>VLOOKUP($A373,'Übersicht'!$B$4:$T$131,6,FALSE)</f>
        <v>2712</v>
      </c>
      <c r="D373" t="s" s="653">
        <v>2713</v>
      </c>
      <c r="E373" t="s" s="654">
        <v>2360</v>
      </c>
      <c r="F373" t="s" s="654">
        <v>2714</v>
      </c>
      <c r="G373" s="655"/>
      <c r="H373" t="s" s="656">
        <v>2715</v>
      </c>
      <c r="I373" s="405"/>
    </row>
    <row r="374" ht="20.1" customHeight="1">
      <c r="A374" s="748">
        <v>10147</v>
      </c>
      <c r="B374" s="748">
        <f>VLOOKUP($A374,'Übersicht'!$B$4:$T$131,2,FALSE)</f>
        <v>10147</v>
      </c>
      <c r="C374" t="s" s="749">
        <f>VLOOKUP($A374,'Übersicht'!$B$4:$T$131,6,FALSE)</f>
        <v>2716</v>
      </c>
      <c r="D374" t="s" s="653">
        <v>2713</v>
      </c>
      <c r="E374" t="s" s="654">
        <v>2360</v>
      </c>
      <c r="F374" t="s" s="654">
        <v>2714</v>
      </c>
      <c r="G374" t="s" s="654">
        <v>71</v>
      </c>
      <c r="H374" t="s" s="656">
        <v>2715</v>
      </c>
      <c r="I374" s="405"/>
    </row>
    <row r="375" ht="20.1" customHeight="1">
      <c r="A375" s="748">
        <v>10171</v>
      </c>
      <c r="B375" s="748">
        <f>VLOOKUP($A375,'Übersicht'!$B$4:$T$131,2,FALSE)</f>
        <v>16982</v>
      </c>
      <c r="C375" t="s" s="749">
        <f>VLOOKUP($A375,'Übersicht'!$B$4:$T$131,6,FALSE)</f>
        <v>2717</v>
      </c>
      <c r="D375" t="s" s="653">
        <v>2713</v>
      </c>
      <c r="E375" t="s" s="654">
        <v>2360</v>
      </c>
      <c r="F375" t="s" s="654">
        <v>2718</v>
      </c>
      <c r="G375" t="s" s="654">
        <v>71</v>
      </c>
      <c r="H375" t="s" s="656">
        <v>2715</v>
      </c>
      <c r="I375" s="405"/>
    </row>
    <row r="376" ht="20.1" customHeight="1">
      <c r="A376" s="748">
        <v>10181</v>
      </c>
      <c r="B376" s="748">
        <f>VLOOKUP($A376,'Übersicht'!$B$4:$T$131,2,FALSE)</f>
        <v>10181</v>
      </c>
      <c r="C376" t="s" s="749">
        <f>VLOOKUP($A376,'Übersicht'!$B$4:$T$131,6,FALSE)</f>
        <v>2719</v>
      </c>
      <c r="D376" t="s" s="653">
        <v>2713</v>
      </c>
      <c r="E376" t="s" s="654">
        <v>2360</v>
      </c>
      <c r="F376" t="s" s="654">
        <v>2718</v>
      </c>
      <c r="G376" t="s" s="654">
        <v>71</v>
      </c>
      <c r="H376" t="s" s="656">
        <v>2720</v>
      </c>
      <c r="I376" s="405"/>
    </row>
    <row r="377" ht="20.1" customHeight="1">
      <c r="A377" s="748">
        <v>10047</v>
      </c>
      <c r="B377" s="748">
        <f>VLOOKUP($A377,'Übersicht'!$B$4:$T$131,2,FALSE)</f>
        <v>14130</v>
      </c>
      <c r="C377" t="s" s="749">
        <f>VLOOKUP($A377,'Übersicht'!$B$4:$T$131,6,FALSE)</f>
        <v>2721</v>
      </c>
      <c r="D377" t="s" s="653">
        <v>2713</v>
      </c>
      <c r="E377" t="s" s="654">
        <v>2360</v>
      </c>
      <c r="F377" t="s" s="654">
        <v>2722</v>
      </c>
      <c r="G377" s="655"/>
      <c r="H377" t="s" s="656">
        <v>2723</v>
      </c>
      <c r="I377" s="405"/>
    </row>
    <row r="378" ht="20.1" customHeight="1">
      <c r="A378" s="748">
        <v>10142</v>
      </c>
      <c r="B378" s="748">
        <f>VLOOKUP($A378,'Übersicht'!$B$4:$T$131,2,FALSE)</f>
        <v>15502</v>
      </c>
      <c r="C378" t="s" s="749">
        <f>VLOOKUP($A378,'Übersicht'!$B$4:$T$131,6,FALSE)</f>
        <v>2724</v>
      </c>
      <c r="D378" t="s" s="653">
        <v>2713</v>
      </c>
      <c r="E378" t="s" s="654">
        <v>2360</v>
      </c>
      <c r="F378" t="s" s="654">
        <v>2725</v>
      </c>
      <c r="G378" s="655"/>
      <c r="H378" t="s" s="656">
        <v>2726</v>
      </c>
      <c r="I378" s="405"/>
    </row>
    <row r="379" ht="20.1" customHeight="1">
      <c r="A379" s="582">
        <v>10044</v>
      </c>
      <c r="B379" s="582">
        <f>VLOOKUP($A379,'Übersicht'!$B$4:$T$131,2,FALSE)</f>
        <v>18815</v>
      </c>
      <c r="C379" t="s" s="388">
        <f>VLOOKUP($A379,'Übersicht'!$B$4:$T$131,6,FALSE)</f>
        <v>307</v>
      </c>
      <c r="D379" t="s" s="586">
        <v>1027</v>
      </c>
      <c r="E379" t="s" s="89">
        <v>2360</v>
      </c>
      <c r="F379" s="570">
        <v>45505</v>
      </c>
      <c r="G379" t="s" s="740">
        <v>243</v>
      </c>
      <c r="H379" t="s" s="141">
        <v>2727</v>
      </c>
      <c r="I379" s="405"/>
    </row>
    <row r="380" ht="20.1" customHeight="1">
      <c r="A380" s="582">
        <v>10203</v>
      </c>
      <c r="B380" s="582">
        <f>VLOOKUP($A380,'Übersicht'!$B$4:$T$131,2,FALSE)</f>
        <v>10203</v>
      </c>
      <c r="C380" t="s" s="388">
        <f>VLOOKUP($A380,'Übersicht'!$B$4:$T$131,6,FALSE)</f>
        <v>843</v>
      </c>
      <c r="D380" t="s" s="586">
        <v>1027</v>
      </c>
      <c r="E380" t="s" s="89">
        <v>2360</v>
      </c>
      <c r="F380" s="570">
        <v>45505</v>
      </c>
      <c r="G380" t="s" s="740">
        <v>708</v>
      </c>
      <c r="H380" t="s" s="750">
        <v>2728</v>
      </c>
      <c r="I380" s="405"/>
    </row>
    <row r="381" ht="20.1" customHeight="1">
      <c r="A381" s="582">
        <v>10174</v>
      </c>
      <c r="B381" s="582">
        <f>VLOOKUP($A381,'Übersicht'!$B$4:$T$131,2,FALSE)</f>
        <v>10174</v>
      </c>
      <c r="C381" t="s" s="388">
        <f>VLOOKUP($A381,'Übersicht'!$B$4:$T$131,6,FALSE)</f>
        <v>715</v>
      </c>
      <c r="D381" t="s" s="620">
        <v>27</v>
      </c>
      <c r="E381" t="s" s="621">
        <v>2360</v>
      </c>
      <c r="F381" s="622">
        <v>45505</v>
      </c>
      <c r="G381" t="s" s="621">
        <v>559</v>
      </c>
      <c r="H381" t="s" s="623">
        <v>2729</v>
      </c>
      <c r="I381" s="405"/>
    </row>
    <row r="382" ht="20.1" customHeight="1">
      <c r="A382" s="742">
        <v>18122</v>
      </c>
      <c r="B382" s="742">
        <v>18122</v>
      </c>
      <c r="C382" t="s" s="743">
        <v>2730</v>
      </c>
      <c r="D382" t="s" s="698">
        <v>1068</v>
      </c>
      <c r="E382" t="s" s="699">
        <v>2360</v>
      </c>
      <c r="F382" s="700">
        <v>45507</v>
      </c>
      <c r="G382" t="s" s="699">
        <v>2731</v>
      </c>
      <c r="H382" t="s" s="701">
        <v>2732</v>
      </c>
      <c r="I382" s="405"/>
    </row>
    <row r="383" ht="20.1" customHeight="1">
      <c r="A383" s="742">
        <v>18140</v>
      </c>
      <c r="B383" s="742">
        <v>18140</v>
      </c>
      <c r="C383" t="s" s="743">
        <v>2733</v>
      </c>
      <c r="D383" t="s" s="698">
        <v>1068</v>
      </c>
      <c r="E383" t="s" s="699">
        <v>2360</v>
      </c>
      <c r="F383" s="700">
        <v>45512</v>
      </c>
      <c r="G383" t="s" s="699">
        <v>2731</v>
      </c>
      <c r="H383" t="s" s="701">
        <v>2734</v>
      </c>
      <c r="I383" s="405"/>
    </row>
    <row r="384" ht="20.1" customHeight="1">
      <c r="A384" s="751">
        <v>10182</v>
      </c>
      <c r="B384" s="751">
        <f>VLOOKUP($A384,'Übersicht'!$B$4:$T$131,2,FALSE)</f>
        <v>10182</v>
      </c>
      <c r="C384" t="s" s="752">
        <f>VLOOKUP($A384,'Übersicht'!$B$4:$T$131,6,FALSE)</f>
        <v>2735</v>
      </c>
      <c r="D384" t="s" s="616">
        <v>1068</v>
      </c>
      <c r="E384" t="s" s="617">
        <v>2360</v>
      </c>
      <c r="F384" s="618">
        <v>45529</v>
      </c>
      <c r="G384" s="618"/>
      <c r="H384" t="s" s="619">
        <v>2736</v>
      </c>
      <c r="I384" s="405"/>
    </row>
    <row r="385" ht="20.1" customHeight="1">
      <c r="A385" s="751">
        <v>10183</v>
      </c>
      <c r="B385" s="751">
        <f>VLOOKUP($A385,'Übersicht'!$B$4:$T$131,2,FALSE)</f>
        <v>10183</v>
      </c>
      <c r="C385" t="s" s="752">
        <f>VLOOKUP($A385,'Übersicht'!$B$4:$T$131,6,FALSE)</f>
        <v>2737</v>
      </c>
      <c r="D385" t="s" s="616">
        <v>1068</v>
      </c>
      <c r="E385" t="s" s="617">
        <v>2360</v>
      </c>
      <c r="F385" s="618">
        <v>45529</v>
      </c>
      <c r="G385" s="618"/>
      <c r="H385" t="s" s="619">
        <v>2736</v>
      </c>
      <c r="I385" s="405"/>
    </row>
    <row r="386" ht="20.1" customHeight="1">
      <c r="A386" s="582">
        <v>10133</v>
      </c>
      <c r="B386" s="582">
        <f>VLOOKUP($A386,'Übersicht'!$B$4:$T$131,2,FALSE)</f>
        <v>15909</v>
      </c>
      <c r="C386" t="s" s="388">
        <f>VLOOKUP($A386,'Übersicht'!$B$4:$T$131,6,FALSE)</f>
        <v>552</v>
      </c>
      <c r="D386" t="s" s="586">
        <v>1027</v>
      </c>
      <c r="E386" t="s" s="89">
        <v>2183</v>
      </c>
      <c r="F386" s="570">
        <v>45536</v>
      </c>
      <c r="G386" t="s" s="740">
        <v>1882</v>
      </c>
      <c r="H386" t="s" s="141">
        <v>2738</v>
      </c>
      <c r="I386" s="405"/>
    </row>
    <row r="387" ht="20.1" customHeight="1">
      <c r="A387" s="582">
        <v>10012</v>
      </c>
      <c r="B387" s="582">
        <f>VLOOKUP($A387,'Übersicht'!$B$4:$T$131,2,FALSE)</f>
        <v>14289</v>
      </c>
      <c r="C387" t="s" s="388">
        <f>VLOOKUP($A387,'Übersicht'!$B$4:$T$131,6,FALSE)</f>
        <v>140</v>
      </c>
      <c r="D387" t="s" s="586">
        <v>1027</v>
      </c>
      <c r="E387" t="s" s="89">
        <v>2183</v>
      </c>
      <c r="F387" s="570">
        <v>45536</v>
      </c>
      <c r="G387" t="s" s="740">
        <v>1906</v>
      </c>
      <c r="H387" t="s" s="141">
        <v>2739</v>
      </c>
      <c r="I387" s="405"/>
    </row>
    <row r="388" ht="20.1" customHeight="1">
      <c r="A388" s="582">
        <v>10188</v>
      </c>
      <c r="B388" s="582">
        <f>VLOOKUP($A388,'Übersicht'!$B$4:$T$131,2,FALSE)</f>
        <v>10188</v>
      </c>
      <c r="C388" t="s" s="388">
        <f>VLOOKUP($A388,'Übersicht'!$B$4:$T$131,6,FALSE)</f>
        <v>802</v>
      </c>
      <c r="D388" t="s" s="586">
        <v>1027</v>
      </c>
      <c r="E388" t="s" s="89">
        <v>2183</v>
      </c>
      <c r="F388" s="570">
        <v>45544</v>
      </c>
      <c r="G388" t="s" s="740">
        <v>1909</v>
      </c>
      <c r="H388" t="s" s="141">
        <v>2740</v>
      </c>
      <c r="I388" s="405"/>
    </row>
    <row r="389" ht="20.1" customHeight="1">
      <c r="A389" s="582">
        <v>10198</v>
      </c>
      <c r="B389" s="582">
        <f>VLOOKUP($A389,'Übersicht'!$B$4:$T$131,2,FALSE)</f>
        <v>10198</v>
      </c>
      <c r="C389" t="s" s="388">
        <f>VLOOKUP($A389,'Übersicht'!$B$4:$T$131,6,FALSE)</f>
        <v>835</v>
      </c>
      <c r="D389" t="s" s="586">
        <v>1027</v>
      </c>
      <c r="E389" t="s" s="89">
        <v>2183</v>
      </c>
      <c r="F389" s="570">
        <v>45544</v>
      </c>
      <c r="G389" t="s" s="740">
        <v>1909</v>
      </c>
      <c r="H389" t="s" s="141">
        <v>2740</v>
      </c>
      <c r="I389" s="405"/>
    </row>
    <row r="390" ht="20.1" customHeight="1">
      <c r="A390" s="582">
        <v>10009</v>
      </c>
      <c r="B390" s="582">
        <f>VLOOKUP($A390,'Übersicht'!$B$4:$T$131,2,FALSE)</f>
        <v>14231</v>
      </c>
      <c r="C390" t="s" s="388">
        <f>VLOOKUP($A390,'Übersicht'!$B$4:$T$131,6,FALSE)</f>
        <v>109</v>
      </c>
      <c r="D390" t="s" s="586">
        <v>1027</v>
      </c>
      <c r="E390" t="s" s="89">
        <v>2380</v>
      </c>
      <c r="F390" s="570">
        <v>45544</v>
      </c>
      <c r="G390" t="s" s="740">
        <v>111</v>
      </c>
      <c r="H390" t="s" s="141">
        <v>2741</v>
      </c>
      <c r="I390" s="405"/>
    </row>
    <row r="391" ht="20.1" customHeight="1">
      <c r="A391" s="571">
        <v>10207</v>
      </c>
      <c r="B391" s="571">
        <f>VLOOKUP($A391,'Übersicht'!$B$4:$T$131,2,FALSE)</f>
        <v>10207</v>
      </c>
      <c r="C391" t="s" s="572">
        <f>VLOOKUP($A391,'Übersicht'!$B$4:$T$131,6,FALSE)</f>
        <v>2742</v>
      </c>
      <c r="D391" t="s" s="573">
        <v>1068</v>
      </c>
      <c r="E391" t="s" s="596">
        <v>2183</v>
      </c>
      <c r="F391" s="597">
        <v>45550</v>
      </c>
      <c r="G391" s="597"/>
      <c r="H391" t="s" s="598">
        <v>2582</v>
      </c>
      <c r="I391" s="405"/>
    </row>
    <row r="392" ht="20.1" customHeight="1">
      <c r="A392" s="571">
        <v>10171</v>
      </c>
      <c r="B392" s="571">
        <f>VLOOKUP($A392,'Übersicht'!$B$4:$T$131,2,FALSE)</f>
        <v>16982</v>
      </c>
      <c r="C392" t="s" s="572">
        <f>VLOOKUP($A392,'Übersicht'!$B$4:$T$131,6,FALSE)</f>
        <v>2743</v>
      </c>
      <c r="D392" t="s" s="573">
        <v>1068</v>
      </c>
      <c r="E392" t="s" s="596">
        <v>2183</v>
      </c>
      <c r="F392" s="597">
        <v>45556</v>
      </c>
      <c r="G392" s="597"/>
      <c r="H392" t="s" s="598">
        <v>2744</v>
      </c>
      <c r="I392" s="405"/>
    </row>
    <row r="393" ht="20.1" customHeight="1">
      <c r="A393" s="582">
        <v>10205</v>
      </c>
      <c r="B393" s="582">
        <f>VLOOKUP($A393,'Übersicht'!$B$4:$T$131,2,FALSE)</f>
        <v>10205</v>
      </c>
      <c r="C393" t="s" s="388">
        <f>VLOOKUP($A393,'Übersicht'!$B$4:$T$131,6,FALSE)</f>
        <v>846</v>
      </c>
      <c r="D393" t="s" s="586">
        <v>52</v>
      </c>
      <c r="E393" t="s" s="89">
        <v>2380</v>
      </c>
      <c r="F393" s="570">
        <v>45566</v>
      </c>
      <c r="G393" t="s" s="740">
        <v>683</v>
      </c>
      <c r="H393" t="s" s="141">
        <v>2745</v>
      </c>
      <c r="I393" s="405"/>
    </row>
    <row r="394" ht="20.1" customHeight="1">
      <c r="A394" s="582">
        <v>10209</v>
      </c>
      <c r="B394" s="582">
        <f>VLOOKUP($A394,'Übersicht'!$B$4:$T$131,2,FALSE)</f>
        <v>10209</v>
      </c>
      <c r="C394" t="s" s="388">
        <f>VLOOKUP($A394,'Übersicht'!$B$4:$T$131,6,FALSE)</f>
        <v>858</v>
      </c>
      <c r="D394" t="s" s="586">
        <v>1027</v>
      </c>
      <c r="E394" t="s" s="89">
        <v>2380</v>
      </c>
      <c r="F394" s="570">
        <v>45566</v>
      </c>
      <c r="G394" t="s" s="740">
        <v>860</v>
      </c>
      <c r="H394" t="s" s="141">
        <v>2746</v>
      </c>
      <c r="I394" s="405"/>
    </row>
    <row r="395" ht="20.1" customHeight="1">
      <c r="A395" s="753">
        <v>18149</v>
      </c>
      <c r="B395" s="753">
        <v>18149</v>
      </c>
      <c r="C395" t="s" s="754">
        <v>2747</v>
      </c>
      <c r="D395" t="s" s="620">
        <v>27</v>
      </c>
      <c r="E395" t="s" s="621">
        <v>2380</v>
      </c>
      <c r="F395" s="622">
        <v>45574</v>
      </c>
      <c r="G395" s="622"/>
      <c r="H395" t="s" s="623">
        <v>2748</v>
      </c>
      <c r="I395" s="405"/>
    </row>
    <row r="396" ht="20.1" customHeight="1">
      <c r="A396" s="582">
        <v>10208</v>
      </c>
      <c r="B396" s="582">
        <f>VLOOKUP($A396,'Übersicht'!$B$4:$T$131,2,FALSE)</f>
        <v>10208</v>
      </c>
      <c r="C396" t="s" s="388">
        <f>VLOOKUP($A396,'Übersicht'!$B$4:$T$131,6,FALSE)</f>
        <v>867</v>
      </c>
      <c r="D396" t="s" s="620">
        <v>27</v>
      </c>
      <c r="E396" t="s" s="621">
        <v>2380</v>
      </c>
      <c r="F396" s="622">
        <v>45582</v>
      </c>
      <c r="G396" s="622"/>
      <c r="H396" t="s" s="623">
        <v>2749</v>
      </c>
      <c r="I396" s="405"/>
    </row>
    <row r="397" ht="20.1" customHeight="1">
      <c r="A397" s="571">
        <v>10170</v>
      </c>
      <c r="B397" s="571">
        <f>VLOOKUP($A397,'Übersicht'!$B$4:$T$131,2,FALSE)</f>
        <v>16980</v>
      </c>
      <c r="C397" t="s" s="572">
        <f>VLOOKUP($A397,'Übersicht'!$B$4:$T$131,6,FALSE)</f>
        <v>2750</v>
      </c>
      <c r="D397" t="s" s="573">
        <v>1068</v>
      </c>
      <c r="E397" t="s" s="596">
        <v>2380</v>
      </c>
      <c r="F397" s="597">
        <v>45594</v>
      </c>
      <c r="G397" s="597"/>
      <c r="H397" t="s" s="598">
        <v>1636</v>
      </c>
      <c r="I397" s="405"/>
    </row>
    <row r="398" ht="20.1" customHeight="1">
      <c r="A398" s="571">
        <v>10142</v>
      </c>
      <c r="B398" s="571">
        <f>VLOOKUP($A398,'Übersicht'!$B$4:$T$131,2,FALSE)</f>
        <v>15502</v>
      </c>
      <c r="C398" t="s" s="572">
        <f>VLOOKUP($A398,'Übersicht'!$B$4:$T$131,6,FALSE)</f>
        <v>2751</v>
      </c>
      <c r="D398" t="s" s="573">
        <v>1068</v>
      </c>
      <c r="E398" t="s" s="596">
        <v>2380</v>
      </c>
      <c r="F398" s="597">
        <v>45596</v>
      </c>
      <c r="G398" s="597"/>
      <c r="H398" t="s" s="598">
        <v>2711</v>
      </c>
      <c r="I398" s="405"/>
    </row>
    <row r="399" ht="20.1" customHeight="1">
      <c r="A399" s="582">
        <v>10094</v>
      </c>
      <c r="B399" s="582">
        <f>VLOOKUP($A399,'Übersicht'!$B$4:$T$131,2,FALSE)</f>
        <v>16963</v>
      </c>
      <c r="C399" t="s" s="388">
        <f>VLOOKUP($A399,'Übersicht'!$B$4:$T$131,6,FALSE)</f>
        <v>487</v>
      </c>
      <c r="D399" t="s" s="586">
        <v>1027</v>
      </c>
      <c r="E399" t="s" s="89">
        <v>2392</v>
      </c>
      <c r="F399" s="570">
        <v>45597</v>
      </c>
      <c r="G399" t="s" s="89">
        <v>416</v>
      </c>
      <c r="H399" t="s" s="141">
        <v>2752</v>
      </c>
      <c r="I399" s="405"/>
    </row>
    <row r="400" ht="20.1" customHeight="1">
      <c r="A400" s="582">
        <v>10028</v>
      </c>
      <c r="B400" s="582">
        <f>VLOOKUP($A400,'Übersicht'!$B$4:$T$131,2,FALSE)</f>
        <v>15507</v>
      </c>
      <c r="C400" t="s" s="388">
        <f>VLOOKUP($A400,'Übersicht'!$B$4:$T$131,6,FALSE)</f>
        <v>221</v>
      </c>
      <c r="D400" t="s" s="586">
        <v>1027</v>
      </c>
      <c r="E400" t="s" s="89">
        <v>2392</v>
      </c>
      <c r="F400" s="570">
        <v>45597</v>
      </c>
      <c r="G400" t="s" s="89">
        <v>167</v>
      </c>
      <c r="H400" t="s" s="141">
        <v>2753</v>
      </c>
      <c r="I400" s="405"/>
    </row>
    <row r="401" ht="20.1" customHeight="1">
      <c r="A401" s="571">
        <v>10167</v>
      </c>
      <c r="B401" s="571">
        <f>VLOOKUP($A401,'Übersicht'!$B$4:$T$131,2,FALSE)</f>
        <v>16975</v>
      </c>
      <c r="C401" t="s" s="572">
        <f>VLOOKUP($A401,'Übersicht'!$B$4:$T$131,6,FALSE)</f>
        <v>2754</v>
      </c>
      <c r="D401" t="s" s="573">
        <v>1068</v>
      </c>
      <c r="E401" t="s" s="596">
        <v>2405</v>
      </c>
      <c r="F401" s="597">
        <v>45633</v>
      </c>
      <c r="G401" s="597"/>
      <c r="H401" t="s" s="598">
        <v>2755</v>
      </c>
      <c r="I401" s="405"/>
    </row>
    <row r="402" ht="20.1" customHeight="1">
      <c r="A402" s="571">
        <v>10068</v>
      </c>
      <c r="B402" s="571">
        <f>VLOOKUP($A402,'Übersicht'!$B$4:$T$131,2,FALSE)</f>
        <v>14195</v>
      </c>
      <c r="C402" t="s" s="572">
        <f>VLOOKUP($A402,'Übersicht'!$B$4:$T$131,6,FALSE)</f>
        <v>2756</v>
      </c>
      <c r="D402" t="s" s="573">
        <v>1068</v>
      </c>
      <c r="E402" t="s" s="596">
        <v>2405</v>
      </c>
      <c r="F402" s="597">
        <v>45657</v>
      </c>
      <c r="G402" s="597"/>
      <c r="H402" t="s" s="598">
        <v>2757</v>
      </c>
      <c r="I402" s="405"/>
    </row>
    <row r="403" ht="20.1" customHeight="1">
      <c r="A403" s="571">
        <v>10051</v>
      </c>
      <c r="B403" s="571">
        <f>VLOOKUP($A403,'Übersicht'!$B$4:$T$131,2,FALSE)</f>
        <v>14196</v>
      </c>
      <c r="C403" t="s" s="572">
        <f>VLOOKUP($A403,'Übersicht'!$B$4:$T$131,6,FALSE)</f>
        <v>2758</v>
      </c>
      <c r="D403" t="s" s="573">
        <v>1068</v>
      </c>
      <c r="E403" t="s" s="596">
        <v>2405</v>
      </c>
      <c r="F403" s="597">
        <v>45657</v>
      </c>
      <c r="G403" s="597"/>
      <c r="H403" t="s" s="598">
        <v>2759</v>
      </c>
      <c r="I403" s="405"/>
    </row>
    <row r="404" ht="20.1" customHeight="1">
      <c r="A404" s="582">
        <v>10201</v>
      </c>
      <c r="B404" s="582">
        <f>VLOOKUP($A404,'Übersicht'!$B$4:$T$131,2,FALSE)</f>
        <v>10201</v>
      </c>
      <c r="C404" t="s" s="388">
        <f>VLOOKUP($A404,'Übersicht'!$B$4:$T$131,6,FALSE)</f>
        <v>889</v>
      </c>
      <c r="D404" t="s" s="586">
        <v>27</v>
      </c>
      <c r="E404" t="s" s="89">
        <v>2663</v>
      </c>
      <c r="F404" t="s" s="89">
        <v>2760</v>
      </c>
      <c r="G404" s="570"/>
      <c r="H404" t="s" s="141">
        <v>2761</v>
      </c>
      <c r="I404" s="405"/>
    </row>
    <row r="405" ht="20.1" customHeight="1">
      <c r="A405" s="246"/>
      <c r="B405" s="246"/>
      <c r="C405" s="246"/>
      <c r="D405" s="181"/>
      <c r="E405" s="570"/>
      <c r="F405" s="570"/>
      <c r="G405" s="570"/>
      <c r="H405" s="105"/>
      <c r="I405" s="405"/>
    </row>
    <row r="406" ht="20.1" customHeight="1">
      <c r="A406" s="755"/>
      <c r="B406" s="755"/>
      <c r="C406" s="755"/>
      <c r="D406" s="756"/>
      <c r="E406" s="700"/>
      <c r="F406" s="700"/>
      <c r="G406" s="700"/>
      <c r="H406" s="757"/>
      <c r="I406" s="405"/>
    </row>
    <row r="407" ht="20.1" customHeight="1">
      <c r="A407" s="599">
        <v>2025</v>
      </c>
      <c r="B407" s="246"/>
      <c r="C407" s="246"/>
      <c r="D407" s="633"/>
      <c r="E407" s="634"/>
      <c r="F407" s="622"/>
      <c r="G407" s="622"/>
      <c r="H407" s="709"/>
      <c r="I407" s="405"/>
    </row>
    <row r="408" ht="20.1" customHeight="1">
      <c r="A408" t="s" s="738">
        <v>2659</v>
      </c>
      <c r="B408" t="s" s="738">
        <v>1019</v>
      </c>
      <c r="C408" t="s" s="738">
        <v>2660</v>
      </c>
      <c r="D408" s="739"/>
      <c r="E408" t="s" s="740">
        <v>2165</v>
      </c>
      <c r="F408" t="s" s="740">
        <v>2166</v>
      </c>
      <c r="G408" t="s" s="740">
        <v>2661</v>
      </c>
      <c r="H408" t="s" s="740">
        <v>2662</v>
      </c>
      <c r="I408" s="405"/>
    </row>
    <row r="409" ht="20.1" customHeight="1">
      <c r="A409" s="582">
        <v>10210</v>
      </c>
      <c r="B409" s="582">
        <f>VLOOKUP($A409,'Übersicht'!$B$4:$T$131,2,FALSE)</f>
        <v>10210</v>
      </c>
      <c r="C409" t="s" s="388">
        <f>VLOOKUP($A409,'Übersicht'!$B$4:$T$131,6,FALSE)</f>
        <v>872</v>
      </c>
      <c r="D409" t="s" s="620">
        <v>27</v>
      </c>
      <c r="E409" t="s" s="621">
        <v>2267</v>
      </c>
      <c r="F409" t="s" s="621">
        <v>2760</v>
      </c>
      <c r="G409" s="622"/>
      <c r="H409" t="s" s="623">
        <v>2762</v>
      </c>
      <c r="I409" s="405"/>
    </row>
    <row r="410" ht="20.1" customHeight="1">
      <c r="A410" s="582">
        <v>10204</v>
      </c>
      <c r="B410" s="582">
        <f>VLOOKUP($A410,'Übersicht'!$B$4:$T$131,2,FALSE)</f>
        <v>10204</v>
      </c>
      <c r="C410" t="s" s="388">
        <f>VLOOKUP($A410,'Übersicht'!$B$4:$T$131,6,FALSE)</f>
        <v>893</v>
      </c>
      <c r="D410" t="s" s="620">
        <v>27</v>
      </c>
      <c r="E410" t="s" s="621">
        <v>2516</v>
      </c>
      <c r="F410" t="s" s="621">
        <v>2763</v>
      </c>
      <c r="G410" s="622"/>
      <c r="H410" t="s" s="623">
        <v>2762</v>
      </c>
      <c r="I410" s="405"/>
    </row>
    <row r="411" ht="20.1" customHeight="1">
      <c r="A411" t="s" s="388">
        <v>2764</v>
      </c>
      <c r="B411" t="s" s="388">
        <v>2764</v>
      </c>
      <c r="C411" t="s" s="388">
        <v>2765</v>
      </c>
      <c r="D411" t="s" s="620">
        <v>27</v>
      </c>
      <c r="E411" t="s" s="621">
        <v>2183</v>
      </c>
      <c r="F411" t="s" s="621">
        <v>2766</v>
      </c>
      <c r="G411" s="622"/>
      <c r="H411" t="s" s="623">
        <v>2762</v>
      </c>
      <c r="I411" s="405"/>
    </row>
    <row r="412" ht="20.1" customHeight="1">
      <c r="A412" s="571">
        <v>10008</v>
      </c>
      <c r="B412" s="571">
        <f>VLOOKUP($A412,'Übersicht'!$B$4:$T$131,2,FALSE)</f>
        <v>14229</v>
      </c>
      <c r="C412" t="s" s="572">
        <f>VLOOKUP($A412,'Übersicht'!$B$4:$T$131,6,FALSE)</f>
        <v>2767</v>
      </c>
      <c r="D412" t="s" s="573">
        <v>1068</v>
      </c>
      <c r="E412" t="s" s="596">
        <v>2516</v>
      </c>
      <c r="F412" s="597">
        <v>45777</v>
      </c>
      <c r="G412" s="597"/>
      <c r="H412" t="s" s="598">
        <v>1636</v>
      </c>
      <c r="I412" s="405"/>
    </row>
    <row r="413" ht="20.1" customHeight="1">
      <c r="A413" s="571">
        <v>10054</v>
      </c>
      <c r="B413" s="571">
        <f>VLOOKUP($A413,'Übersicht'!$B$4:$T$131,2,FALSE)</f>
        <v>15514</v>
      </c>
      <c r="C413" t="s" s="572">
        <f>VLOOKUP($A413,'Übersicht'!$B$4:$T$131,6,FALSE)</f>
        <v>2768</v>
      </c>
      <c r="D413" t="s" s="573">
        <v>1068</v>
      </c>
      <c r="E413" t="s" s="596">
        <v>1035</v>
      </c>
      <c r="F413" s="597">
        <v>45808</v>
      </c>
      <c r="G413" s="597"/>
      <c r="H413" t="s" s="598">
        <v>1636</v>
      </c>
      <c r="I413" s="405"/>
    </row>
    <row r="414" ht="20.1" customHeight="1">
      <c r="A414" s="246"/>
      <c r="B414" s="246">
        <f>VLOOKUP($A414,'Übersicht'!$B$4:$T$131,2,FALSE)</f>
      </c>
      <c r="C414" s="246">
        <f>VLOOKUP($A414,'Übersicht'!$B$4:$T$131,6,FALSE)</f>
      </c>
      <c r="D414" s="633"/>
      <c r="E414" s="622"/>
      <c r="F414" s="622"/>
      <c r="G414" s="622"/>
      <c r="H414" s="709"/>
      <c r="I414" s="405"/>
    </row>
    <row r="415" ht="20.1" customHeight="1">
      <c r="A415" s="246"/>
      <c r="B415" s="246">
        <f>VLOOKUP($A415,'Übersicht'!$B$4:$T$131,2,FALSE)</f>
      </c>
      <c r="C415" s="246">
        <f>VLOOKUP($A415,'Übersicht'!$B$4:$T$131,6,FALSE)</f>
      </c>
      <c r="D415" s="633"/>
      <c r="E415" s="622"/>
      <c r="F415" s="622"/>
      <c r="G415" s="622"/>
      <c r="H415" s="709"/>
      <c r="I415" s="405"/>
    </row>
    <row r="416" ht="20.1" customHeight="1">
      <c r="A416" s="246"/>
      <c r="B416" s="246">
        <f>VLOOKUP($A416,'Übersicht'!$B$4:$T$131,2,FALSE)</f>
      </c>
      <c r="C416" s="246">
        <f>VLOOKUP($A416,'Übersicht'!$B$4:$T$131,6,FALSE)</f>
      </c>
      <c r="D416" s="633"/>
      <c r="E416" s="622"/>
      <c r="F416" s="622"/>
      <c r="G416" s="622"/>
      <c r="H416" s="709"/>
      <c r="I416" s="405"/>
    </row>
    <row r="417" ht="20.1" customHeight="1">
      <c r="A417" s="246"/>
      <c r="B417" s="246"/>
      <c r="C417" s="246"/>
      <c r="D417" s="633"/>
      <c r="E417" s="622"/>
      <c r="F417" s="622"/>
      <c r="G417" s="622"/>
      <c r="H417" s="709"/>
      <c r="I417" s="405"/>
    </row>
    <row r="418" ht="20.1" customHeight="1">
      <c r="A418" s="246"/>
      <c r="B418" s="246"/>
      <c r="C418" s="246"/>
      <c r="D418" s="633"/>
      <c r="E418" s="622"/>
      <c r="F418" s="622"/>
      <c r="G418" s="622"/>
      <c r="H418" s="709"/>
      <c r="I418" s="405"/>
    </row>
  </sheetData>
  <conditionalFormatting sqref="I342 G351:G353 G361">
    <cfRule type="cellIs" dxfId="110" priority="1" operator="equal" stopIfTrue="1">
      <formula>"P/U"</formula>
    </cfRule>
    <cfRule type="cellIs" dxfId="111" priority="2" operator="equal" stopIfTrue="1">
      <formula>"P/U"</formula>
    </cfRule>
  </conditionalFormatting>
  <conditionalFormatting sqref="H378 H380:H391 H393">
    <cfRule type="cellIs" dxfId="112" priority="1" operator="equal" stopIfTrue="1">
      <formula>"P"</formula>
    </cfRule>
    <cfRule type="cellIs" dxfId="113" priority="2" operator="equal" stopIfTrue="1">
      <formula>"P/U"</formula>
    </cfRule>
    <cfRule type="cellIs" dxfId="114" priority="3" operator="equal" stopIfTrue="1">
      <formula>"P/U"</formula>
    </cfRule>
  </conditionalFormatting>
  <pageMargins left="0.19685" right="0.19685" top="0.314961" bottom="0.511811" header="0" footer="0.11811"/>
  <pageSetup firstPageNumber="1" fitToHeight="1" fitToWidth="1" scale="75" useFirstPageNumber="0" orientation="landscape" pageOrder="downThenOver"/>
  <headerFooter>
    <oddFooter>&amp;L&amp;"Calibri,Regular"&amp;11&amp;K000000/Users/christian/Library/Containers/com.apple.mail/Data/Library/Mail Downloads/BD7E203E-1458-4542-9D04-1B399BF575D2/01_Filialen Übersicht 2024.xlsx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dimension ref="A1:R208"/>
  <sheetViews>
    <sheetView workbookViewId="0" showGridLines="0" defaultGridColor="1"/>
  </sheetViews>
  <sheetFormatPr defaultColWidth="10.8333" defaultRowHeight="15" customHeight="1" outlineLevelRow="0" outlineLevelCol="0"/>
  <cols>
    <col min="1" max="1" width="4.35156" style="758" customWidth="1"/>
    <col min="2" max="2" width="6.5" style="758" customWidth="1"/>
    <col min="3" max="3" width="7" style="758" customWidth="1"/>
    <col min="4" max="4" width="6.17188" style="758" customWidth="1"/>
    <col min="5" max="5" width="25.8516" style="758" customWidth="1"/>
    <col min="6" max="6" width="41.6719" style="758" customWidth="1"/>
    <col min="7" max="7" width="24.8516" style="758" customWidth="1"/>
    <col min="8" max="8" width="11.8516" style="758" customWidth="1"/>
    <col min="9" max="9" width="10.3516" style="758" customWidth="1"/>
    <col min="10" max="10" width="11.6719" style="758" customWidth="1"/>
    <col min="11" max="11" width="22.8516" style="758" customWidth="1"/>
    <col min="12" max="12" width="8.35156" style="758" customWidth="1"/>
    <col min="13" max="18" width="10.8516" style="758" customWidth="1"/>
    <col min="19" max="16384" width="10.8516" style="758" customWidth="1"/>
  </cols>
  <sheetData>
    <row r="1" ht="18" customHeight="1">
      <c r="A1" t="s" s="759">
        <v>2770</v>
      </c>
      <c r="B1" s="760"/>
      <c r="C1" s="12"/>
      <c r="D1" s="761"/>
      <c r="E1" s="760"/>
      <c r="F1" s="760"/>
      <c r="G1" s="760"/>
      <c r="H1" s="760"/>
      <c r="I1" s="760"/>
      <c r="J1" s="12"/>
      <c r="K1" s="12"/>
      <c r="L1" s="12"/>
      <c r="M1" s="12"/>
      <c r="N1" s="12"/>
      <c r="O1" s="12"/>
      <c r="P1" s="12"/>
      <c r="Q1" s="12"/>
      <c r="R1" s="12"/>
    </row>
    <row r="2" ht="13.5" customHeight="1">
      <c r="A2" s="762"/>
      <c r="B2" s="762"/>
      <c r="C2" s="763"/>
      <c r="D2" s="764"/>
      <c r="E2" s="762"/>
      <c r="F2" s="762"/>
      <c r="G2" s="762"/>
      <c r="H2" s="765"/>
      <c r="I2" s="766"/>
      <c r="J2" s="12"/>
      <c r="K2" s="12"/>
      <c r="L2" s="12"/>
      <c r="M2" s="12"/>
      <c r="N2" s="12"/>
      <c r="O2" s="12"/>
      <c r="P2" s="12"/>
      <c r="Q2" s="12"/>
      <c r="R2" s="12"/>
    </row>
    <row r="3" ht="15.95" customHeight="1">
      <c r="A3" t="s" s="767">
        <v>2771</v>
      </c>
      <c r="B3" s="85"/>
      <c r="C3" t="s" s="768">
        <v>1016</v>
      </c>
      <c r="D3" t="s" s="91">
        <v>1019</v>
      </c>
      <c r="E3" t="s" s="767">
        <v>2164</v>
      </c>
      <c r="F3" t="s" s="91">
        <v>15</v>
      </c>
      <c r="G3" t="s" s="91">
        <v>27</v>
      </c>
      <c r="H3" s="769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ht="15.95" customHeight="1">
      <c r="A4" s="770">
        <v>1</v>
      </c>
      <c r="B4" s="245"/>
      <c r="C4" s="96">
        <v>2013</v>
      </c>
      <c r="D4" s="770">
        <v>14473</v>
      </c>
      <c r="E4" t="s" s="767">
        <v>2772</v>
      </c>
      <c r="F4" t="s" s="771">
        <v>1219</v>
      </c>
      <c r="G4" s="772">
        <v>41394</v>
      </c>
      <c r="H4" s="769">
        <v>114734.11</v>
      </c>
      <c r="I4" s="12"/>
      <c r="J4" s="12"/>
      <c r="K4" s="12"/>
      <c r="L4" s="12"/>
      <c r="M4" s="12"/>
      <c r="N4" s="12"/>
      <c r="O4" s="12"/>
      <c r="P4" s="12"/>
      <c r="Q4" s="12"/>
      <c r="R4" s="12"/>
    </row>
    <row r="5" ht="15.95" customHeight="1">
      <c r="A5" s="245"/>
      <c r="B5" s="245"/>
      <c r="C5" s="222"/>
      <c r="D5" s="245"/>
      <c r="E5" s="85"/>
      <c r="F5" s="773"/>
      <c r="G5" s="772"/>
      <c r="H5" s="769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ht="15.95" customHeight="1">
      <c r="A6" s="770">
        <v>1</v>
      </c>
      <c r="B6" s="245"/>
      <c r="C6" s="96">
        <v>2014</v>
      </c>
      <c r="D6" s="770">
        <v>16246</v>
      </c>
      <c r="E6" t="s" s="767">
        <v>2773</v>
      </c>
      <c r="F6" t="s" s="771">
        <v>1219</v>
      </c>
      <c r="G6" s="772">
        <v>41814</v>
      </c>
      <c r="H6" s="774">
        <v>79827.990000000005</v>
      </c>
      <c r="I6" s="12"/>
      <c r="J6" s="12"/>
      <c r="K6" s="12"/>
      <c r="L6" s="12"/>
      <c r="M6" s="12"/>
      <c r="N6" s="12"/>
      <c r="O6" s="12"/>
      <c r="P6" s="12"/>
      <c r="Q6" s="12"/>
      <c r="R6" s="12"/>
    </row>
    <row r="7" ht="15.95" customHeight="1">
      <c r="A7" s="770">
        <f>A6+1</f>
        <v>2</v>
      </c>
      <c r="B7" s="245"/>
      <c r="C7" s="96">
        <v>2014</v>
      </c>
      <c r="D7" s="770">
        <v>16964</v>
      </c>
      <c r="E7" t="s" s="767">
        <v>2774</v>
      </c>
      <c r="F7" t="s" s="771">
        <v>2775</v>
      </c>
      <c r="G7" s="772">
        <v>41891</v>
      </c>
      <c r="H7" s="774">
        <v>264326.45</v>
      </c>
      <c r="I7" s="12"/>
      <c r="J7" s="12"/>
      <c r="K7" s="12"/>
      <c r="L7" s="12"/>
      <c r="M7" s="12"/>
      <c r="N7" s="12"/>
      <c r="O7" s="12"/>
      <c r="P7" s="12"/>
      <c r="Q7" s="12"/>
      <c r="R7" s="12"/>
    </row>
    <row r="8" ht="15.95" customHeight="1">
      <c r="A8" s="770">
        <f>A7+1</f>
        <v>3</v>
      </c>
      <c r="B8" s="245"/>
      <c r="C8" s="96">
        <v>2014</v>
      </c>
      <c r="D8" s="770">
        <v>16965</v>
      </c>
      <c r="E8" t="s" s="767">
        <v>2776</v>
      </c>
      <c r="F8" t="s" s="771">
        <v>2777</v>
      </c>
      <c r="G8" s="772">
        <v>41893</v>
      </c>
      <c r="H8" s="774">
        <v>121495.42</v>
      </c>
      <c r="I8" s="12"/>
      <c r="J8" s="12"/>
      <c r="K8" s="12"/>
      <c r="L8" s="12"/>
      <c r="M8" s="12"/>
      <c r="N8" s="12"/>
      <c r="O8" s="12"/>
      <c r="P8" s="12"/>
      <c r="Q8" s="12"/>
      <c r="R8" s="12"/>
    </row>
    <row r="9" ht="15.95" customHeight="1">
      <c r="A9" s="770">
        <f>A8+1</f>
        <v>4</v>
      </c>
      <c r="B9" s="245"/>
      <c r="C9" s="96">
        <v>2014</v>
      </c>
      <c r="D9" s="770">
        <v>16966</v>
      </c>
      <c r="E9" t="s" s="767">
        <v>2778</v>
      </c>
      <c r="F9" t="s" s="771">
        <v>2779</v>
      </c>
      <c r="G9" s="772">
        <v>41884</v>
      </c>
      <c r="H9" s="774">
        <v>90660.45</v>
      </c>
      <c r="I9" s="12"/>
      <c r="J9" s="12"/>
      <c r="K9" s="12"/>
      <c r="L9" s="12"/>
      <c r="M9" s="12"/>
      <c r="N9" s="12"/>
      <c r="O9" s="12"/>
      <c r="P9" s="12"/>
      <c r="Q9" s="12"/>
      <c r="R9" s="12"/>
    </row>
    <row r="10" ht="15.95" customHeight="1">
      <c r="A10" s="770">
        <f>A9+1</f>
        <v>5</v>
      </c>
      <c r="B10" s="245"/>
      <c r="C10" s="96">
        <v>2014</v>
      </c>
      <c r="D10" s="770">
        <v>16967</v>
      </c>
      <c r="E10" t="s" s="767">
        <v>2780</v>
      </c>
      <c r="F10" t="s" s="771">
        <v>1217</v>
      </c>
      <c r="G10" s="772">
        <v>41921</v>
      </c>
      <c r="H10" s="774">
        <v>58009.96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ht="15.95" customHeight="1">
      <c r="A11" s="770">
        <f>A10+1</f>
        <v>6</v>
      </c>
      <c r="B11" s="245"/>
      <c r="C11" s="96">
        <v>2014</v>
      </c>
      <c r="D11" s="770">
        <v>16968</v>
      </c>
      <c r="E11" t="s" s="767">
        <v>2781</v>
      </c>
      <c r="F11" t="s" s="771">
        <v>2782</v>
      </c>
      <c r="G11" s="772">
        <v>41921</v>
      </c>
      <c r="H11" s="774">
        <v>78552.55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ht="15.95" customHeight="1">
      <c r="A12" s="245"/>
      <c r="B12" s="245"/>
      <c r="C12" s="222"/>
      <c r="D12" s="245"/>
      <c r="E12" s="85"/>
      <c r="F12" s="773"/>
      <c r="G12" s="772"/>
      <c r="H12" s="774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ht="15.95" customHeight="1">
      <c r="A13" s="770">
        <v>1</v>
      </c>
      <c r="B13" s="245"/>
      <c r="C13" s="96">
        <v>2015</v>
      </c>
      <c r="D13" s="770">
        <v>16970</v>
      </c>
      <c r="E13" t="s" s="767">
        <v>2783</v>
      </c>
      <c r="F13" t="s" s="771">
        <v>1139</v>
      </c>
      <c r="G13" s="772">
        <v>42036</v>
      </c>
      <c r="H13" s="774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ht="15.95" customHeight="1">
      <c r="A14" s="770">
        <f>A13+1</f>
        <v>2</v>
      </c>
      <c r="B14" s="245"/>
      <c r="C14" s="96">
        <v>2015</v>
      </c>
      <c r="D14" s="770">
        <v>16971</v>
      </c>
      <c r="E14" t="s" s="767">
        <v>2784</v>
      </c>
      <c r="F14" t="s" s="771">
        <v>1139</v>
      </c>
      <c r="G14" s="772">
        <v>42036</v>
      </c>
      <c r="H14" s="774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ht="15.95" customHeight="1">
      <c r="A15" s="770">
        <f>A14+1</f>
        <v>3</v>
      </c>
      <c r="B15" s="245"/>
      <c r="C15" s="96">
        <v>2015</v>
      </c>
      <c r="D15" s="770">
        <v>16972</v>
      </c>
      <c r="E15" t="s" s="767">
        <v>2785</v>
      </c>
      <c r="F15" t="s" s="771">
        <v>1139</v>
      </c>
      <c r="G15" s="772">
        <v>42036</v>
      </c>
      <c r="H15" s="774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ht="15.95" customHeight="1">
      <c r="A16" s="770">
        <f>A15+1</f>
        <v>4</v>
      </c>
      <c r="B16" s="245"/>
      <c r="C16" s="96">
        <v>2015</v>
      </c>
      <c r="D16" s="770">
        <v>16973</v>
      </c>
      <c r="E16" t="s" s="767">
        <v>2786</v>
      </c>
      <c r="F16" t="s" s="771">
        <v>1139</v>
      </c>
      <c r="G16" s="772">
        <v>42036</v>
      </c>
      <c r="H16" s="774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ht="15.95" customHeight="1">
      <c r="A17" s="770">
        <f>A16+1</f>
        <v>5</v>
      </c>
      <c r="B17" s="245"/>
      <c r="C17" s="96">
        <v>2015</v>
      </c>
      <c r="D17" s="770">
        <v>16974</v>
      </c>
      <c r="E17" t="s" s="767">
        <v>2787</v>
      </c>
      <c r="F17" t="s" s="771">
        <v>1139</v>
      </c>
      <c r="G17" s="772">
        <v>42036</v>
      </c>
      <c r="H17" s="774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ht="15.95" customHeight="1">
      <c r="A18" s="770">
        <f>A17+1</f>
        <v>6</v>
      </c>
      <c r="B18" s="245"/>
      <c r="C18" s="96">
        <v>2015</v>
      </c>
      <c r="D18" s="770">
        <v>16975</v>
      </c>
      <c r="E18" t="s" s="767">
        <v>2788</v>
      </c>
      <c r="F18" t="s" s="771">
        <v>1139</v>
      </c>
      <c r="G18" s="772">
        <v>42036</v>
      </c>
      <c r="H18" s="774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ht="15.95" customHeight="1">
      <c r="A19" s="770">
        <f>A18+1</f>
        <v>7</v>
      </c>
      <c r="B19" s="245"/>
      <c r="C19" s="96">
        <v>2015</v>
      </c>
      <c r="D19" s="770">
        <v>16976</v>
      </c>
      <c r="E19" t="s" s="767">
        <v>2789</v>
      </c>
      <c r="F19" t="s" s="771">
        <v>1139</v>
      </c>
      <c r="G19" s="772">
        <v>42036</v>
      </c>
      <c r="H19" s="774"/>
      <c r="I19" s="12"/>
      <c r="J19" s="12"/>
      <c r="K19" s="12"/>
      <c r="L19" s="12"/>
      <c r="M19" s="12"/>
      <c r="N19" s="12"/>
      <c r="O19" s="12"/>
      <c r="P19" s="12"/>
      <c r="Q19" s="12"/>
      <c r="R19" s="12"/>
    </row>
    <row r="20" ht="15.95" customHeight="1">
      <c r="A20" s="770">
        <f>A19+1</f>
        <v>8</v>
      </c>
      <c r="B20" s="245"/>
      <c r="C20" s="96">
        <v>2015</v>
      </c>
      <c r="D20" s="770">
        <v>16977</v>
      </c>
      <c r="E20" t="s" s="767">
        <v>2790</v>
      </c>
      <c r="F20" t="s" s="771">
        <v>1139</v>
      </c>
      <c r="G20" s="772">
        <v>42036</v>
      </c>
      <c r="H20" s="774"/>
      <c r="I20" s="12"/>
      <c r="J20" s="12"/>
      <c r="K20" s="12"/>
      <c r="L20" s="12"/>
      <c r="M20" s="12"/>
      <c r="N20" s="12"/>
      <c r="O20" s="12"/>
      <c r="P20" s="12"/>
      <c r="Q20" s="12"/>
      <c r="R20" s="12"/>
    </row>
    <row r="21" ht="15.95" customHeight="1">
      <c r="A21" s="770">
        <f>A20+1</f>
        <v>9</v>
      </c>
      <c r="B21" s="245"/>
      <c r="C21" s="96">
        <v>2015</v>
      </c>
      <c r="D21" s="770">
        <v>16978</v>
      </c>
      <c r="E21" t="s" s="767">
        <v>2791</v>
      </c>
      <c r="F21" t="s" s="771">
        <v>1139</v>
      </c>
      <c r="G21" s="772">
        <v>42036</v>
      </c>
      <c r="H21" s="774"/>
      <c r="I21" s="12"/>
      <c r="J21" s="12"/>
      <c r="K21" s="12"/>
      <c r="L21" s="12"/>
      <c r="M21" s="12"/>
      <c r="N21" s="12"/>
      <c r="O21" s="12"/>
      <c r="P21" s="12"/>
      <c r="Q21" s="12"/>
      <c r="R21" s="12"/>
    </row>
    <row r="22" ht="15.95" customHeight="1">
      <c r="A22" s="770">
        <f>A21+1</f>
        <v>10</v>
      </c>
      <c r="B22" s="245"/>
      <c r="C22" s="96">
        <v>2015</v>
      </c>
      <c r="D22" s="770">
        <v>16979</v>
      </c>
      <c r="E22" t="s" s="767">
        <v>2792</v>
      </c>
      <c r="F22" t="s" s="771">
        <v>1139</v>
      </c>
      <c r="G22" s="772">
        <v>42036</v>
      </c>
      <c r="H22" s="774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ht="15.95" customHeight="1">
      <c r="A23" s="770">
        <f>A22+1</f>
        <v>11</v>
      </c>
      <c r="B23" s="245"/>
      <c r="C23" s="96">
        <v>2015</v>
      </c>
      <c r="D23" s="770">
        <v>16980</v>
      </c>
      <c r="E23" t="s" s="767">
        <v>2793</v>
      </c>
      <c r="F23" t="s" s="771">
        <v>1139</v>
      </c>
      <c r="G23" s="772">
        <v>42036</v>
      </c>
      <c r="H23" s="774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ht="15.95" customHeight="1">
      <c r="A24" s="770">
        <f>A23+1</f>
        <v>12</v>
      </c>
      <c r="B24" s="245"/>
      <c r="C24" s="96">
        <v>2015</v>
      </c>
      <c r="D24" s="770">
        <v>16981</v>
      </c>
      <c r="E24" t="s" s="767">
        <v>2794</v>
      </c>
      <c r="F24" t="s" s="771">
        <v>1139</v>
      </c>
      <c r="G24" s="772">
        <v>42036</v>
      </c>
      <c r="H24" s="774"/>
      <c r="I24" s="12"/>
      <c r="J24" s="12"/>
      <c r="K24" s="12"/>
      <c r="L24" s="12"/>
      <c r="M24" s="12"/>
      <c r="N24" s="12"/>
      <c r="O24" s="12"/>
      <c r="P24" s="12"/>
      <c r="Q24" s="12"/>
      <c r="R24" s="12"/>
    </row>
    <row r="25" ht="15.95" customHeight="1">
      <c r="A25" s="770">
        <f>A24+1</f>
        <v>13</v>
      </c>
      <c r="B25" s="245"/>
      <c r="C25" s="96">
        <v>2015</v>
      </c>
      <c r="D25" s="770">
        <v>16982</v>
      </c>
      <c r="E25" t="s" s="767">
        <v>2795</v>
      </c>
      <c r="F25" t="s" s="771">
        <v>1139</v>
      </c>
      <c r="G25" s="772">
        <v>42036</v>
      </c>
      <c r="H25" s="774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ht="15.95" customHeight="1">
      <c r="A26" s="770">
        <f>A25+1</f>
        <v>14</v>
      </c>
      <c r="B26" s="245"/>
      <c r="C26" s="96">
        <v>2015</v>
      </c>
      <c r="D26" s="770">
        <v>16983</v>
      </c>
      <c r="E26" t="s" s="767">
        <v>2796</v>
      </c>
      <c r="F26" t="s" s="771">
        <v>1139</v>
      </c>
      <c r="G26" s="772">
        <v>42036</v>
      </c>
      <c r="H26" s="774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ht="15.95" customHeight="1">
      <c r="A27" s="770">
        <f>A26+1</f>
        <v>15</v>
      </c>
      <c r="B27" s="245"/>
      <c r="C27" s="96">
        <v>2015</v>
      </c>
      <c r="D27" s="770">
        <v>16984</v>
      </c>
      <c r="E27" t="s" s="767">
        <v>2797</v>
      </c>
      <c r="F27" t="s" s="771">
        <v>1139</v>
      </c>
      <c r="G27" s="772">
        <v>42036</v>
      </c>
      <c r="H27" s="774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ht="15.95" customHeight="1">
      <c r="A28" s="770">
        <f>A27+1</f>
        <v>16</v>
      </c>
      <c r="B28" s="245"/>
      <c r="C28" s="96">
        <v>2015</v>
      </c>
      <c r="D28" s="770">
        <v>16985</v>
      </c>
      <c r="E28" t="s" s="767">
        <v>2798</v>
      </c>
      <c r="F28" t="s" s="771">
        <v>1139</v>
      </c>
      <c r="G28" s="772">
        <v>42036</v>
      </c>
      <c r="H28" s="774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15.95" customHeight="1">
      <c r="A29" s="770">
        <f>A28+1</f>
        <v>17</v>
      </c>
      <c r="B29" s="245"/>
      <c r="C29" s="96">
        <v>2015</v>
      </c>
      <c r="D29" s="770">
        <v>16986</v>
      </c>
      <c r="E29" t="s" s="767">
        <v>2799</v>
      </c>
      <c r="F29" t="s" s="771">
        <v>1139</v>
      </c>
      <c r="G29" s="772">
        <v>42036</v>
      </c>
      <c r="H29" s="774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15.95" customHeight="1">
      <c r="A30" s="770">
        <f>A29+1</f>
        <v>18</v>
      </c>
      <c r="B30" s="245"/>
      <c r="C30" s="96">
        <v>2015</v>
      </c>
      <c r="D30" s="770">
        <v>16987</v>
      </c>
      <c r="E30" t="s" s="767">
        <v>2800</v>
      </c>
      <c r="F30" t="s" s="771">
        <v>1139</v>
      </c>
      <c r="G30" s="772">
        <v>42036</v>
      </c>
      <c r="H30" s="774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15.95" customHeight="1">
      <c r="A31" s="770">
        <f>A30+1</f>
        <v>19</v>
      </c>
      <c r="B31" s="245"/>
      <c r="C31" s="96">
        <v>2015</v>
      </c>
      <c r="D31" s="770">
        <v>16988</v>
      </c>
      <c r="E31" t="s" s="767">
        <v>2801</v>
      </c>
      <c r="F31" t="s" s="771">
        <v>1139</v>
      </c>
      <c r="G31" s="772">
        <v>42036</v>
      </c>
      <c r="H31" s="774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15.95" customHeight="1">
      <c r="A32" s="770">
        <f>A31+1</f>
        <v>20</v>
      </c>
      <c r="B32" s="245"/>
      <c r="C32" s="96">
        <v>2015</v>
      </c>
      <c r="D32" s="770">
        <v>16969</v>
      </c>
      <c r="E32" t="s" s="767">
        <v>2802</v>
      </c>
      <c r="F32" t="s" s="771">
        <v>2777</v>
      </c>
      <c r="G32" s="772">
        <v>42090</v>
      </c>
      <c r="H32" s="774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15.95" customHeight="1">
      <c r="A33" s="770">
        <f>A32+1</f>
        <v>21</v>
      </c>
      <c r="B33" s="245"/>
      <c r="C33" s="96">
        <v>2015</v>
      </c>
      <c r="D33" s="770">
        <v>16990</v>
      </c>
      <c r="E33" t="s" s="767">
        <v>2803</v>
      </c>
      <c r="F33" t="s" s="771">
        <v>1217</v>
      </c>
      <c r="G33" s="772">
        <v>42104</v>
      </c>
      <c r="H33" s="774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15.95" customHeight="1">
      <c r="A34" s="770">
        <f>A33+1</f>
        <v>22</v>
      </c>
      <c r="B34" s="245"/>
      <c r="C34" s="96">
        <v>2015</v>
      </c>
      <c r="D34" s="770">
        <v>16961</v>
      </c>
      <c r="E34" t="s" s="767">
        <v>2804</v>
      </c>
      <c r="F34" t="s" s="771">
        <v>1217</v>
      </c>
      <c r="G34" s="772">
        <v>42116</v>
      </c>
      <c r="H34" s="774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15.95" customHeight="1">
      <c r="A35" s="770">
        <v>23</v>
      </c>
      <c r="B35" s="245"/>
      <c r="C35" s="96">
        <v>2015</v>
      </c>
      <c r="D35" s="770">
        <v>14169</v>
      </c>
      <c r="E35" t="s" s="767">
        <v>2805</v>
      </c>
      <c r="F35" t="s" s="771">
        <v>1219</v>
      </c>
      <c r="G35" s="772">
        <v>42199</v>
      </c>
      <c r="H35" s="774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15.95" customHeight="1">
      <c r="A36" s="770">
        <v>24</v>
      </c>
      <c r="B36" s="245"/>
      <c r="C36" s="96">
        <v>2015</v>
      </c>
      <c r="D36" s="770">
        <v>14195</v>
      </c>
      <c r="E36" t="s" s="767">
        <v>2806</v>
      </c>
      <c r="F36" t="s" s="771">
        <v>2777</v>
      </c>
      <c r="G36" s="772">
        <v>42200</v>
      </c>
      <c r="H36" s="774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15.95" customHeight="1">
      <c r="A37" s="770">
        <v>25</v>
      </c>
      <c r="B37" s="245"/>
      <c r="C37" s="96">
        <v>2015</v>
      </c>
      <c r="D37" s="770">
        <v>16991</v>
      </c>
      <c r="E37" t="s" s="767">
        <v>2807</v>
      </c>
      <c r="F37" t="s" s="771">
        <v>2808</v>
      </c>
      <c r="G37" s="772">
        <v>42201</v>
      </c>
      <c r="H37" s="774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15.95" customHeight="1">
      <c r="A38" s="770">
        <v>26</v>
      </c>
      <c r="B38" s="245"/>
      <c r="C38" s="96">
        <v>2015</v>
      </c>
      <c r="D38" s="770">
        <v>16993</v>
      </c>
      <c r="E38" t="s" s="767">
        <v>1168</v>
      </c>
      <c r="F38" t="s" s="771">
        <v>1217</v>
      </c>
      <c r="G38" s="772">
        <v>42262</v>
      </c>
      <c r="H38" s="774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ht="15.95" customHeight="1">
      <c r="A39" s="518"/>
      <c r="B39" s="518"/>
      <c r="C39" s="775"/>
      <c r="D39" s="518"/>
      <c r="E39" s="518"/>
      <c r="F39" s="518"/>
      <c r="G39" s="776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ht="15.95" customHeight="1">
      <c r="A40" s="770">
        <v>1</v>
      </c>
      <c r="B40" s="245"/>
      <c r="C40" s="96">
        <v>2016</v>
      </c>
      <c r="D40" s="770">
        <v>15576</v>
      </c>
      <c r="E40" t="s" s="767">
        <v>1699</v>
      </c>
      <c r="F40" t="s" s="771">
        <v>1219</v>
      </c>
      <c r="G40" s="772">
        <v>42376</v>
      </c>
      <c r="H40" s="774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ht="15.95" customHeight="1">
      <c r="A41" s="770">
        <v>2</v>
      </c>
      <c r="B41" s="245"/>
      <c r="C41" s="96">
        <v>2016</v>
      </c>
      <c r="D41" s="770">
        <v>16995</v>
      </c>
      <c r="E41" t="s" s="767">
        <v>1313</v>
      </c>
      <c r="F41" t="s" s="771">
        <v>2782</v>
      </c>
      <c r="G41" s="772">
        <v>42487</v>
      </c>
      <c r="H41" s="777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ht="15.95" customHeight="1">
      <c r="A42" s="770">
        <v>3</v>
      </c>
      <c r="B42" s="245"/>
      <c r="C42" s="96">
        <v>2016</v>
      </c>
      <c r="D42" s="770">
        <v>16996</v>
      </c>
      <c r="E42" t="s" s="767">
        <v>1201</v>
      </c>
      <c r="F42" t="s" s="771">
        <v>2809</v>
      </c>
      <c r="G42" s="772">
        <v>42491</v>
      </c>
      <c r="H42" s="777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ht="15.95" customHeight="1">
      <c r="A43" s="770">
        <v>4</v>
      </c>
      <c r="B43" s="245"/>
      <c r="C43" s="96">
        <v>2016</v>
      </c>
      <c r="D43" s="770">
        <v>16976</v>
      </c>
      <c r="E43" t="s" s="767">
        <v>1202</v>
      </c>
      <c r="F43" t="s" s="771">
        <v>2810</v>
      </c>
      <c r="G43" s="772">
        <v>42520</v>
      </c>
      <c r="H43" s="777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ht="15.95" customHeight="1">
      <c r="A44" s="770">
        <v>5</v>
      </c>
      <c r="B44" s="245"/>
      <c r="C44" s="96">
        <v>2016</v>
      </c>
      <c r="D44" s="770">
        <v>15574</v>
      </c>
      <c r="E44" t="s" s="767">
        <v>2811</v>
      </c>
      <c r="F44" t="s" s="771">
        <v>2812</v>
      </c>
      <c r="G44" s="772">
        <v>42527</v>
      </c>
      <c r="H44" s="777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ht="15.95" customHeight="1">
      <c r="A45" s="770">
        <v>6</v>
      </c>
      <c r="B45" s="245"/>
      <c r="C45" s="96">
        <v>2016</v>
      </c>
      <c r="D45" s="770">
        <v>16992</v>
      </c>
      <c r="E45" t="s" s="767">
        <v>1205</v>
      </c>
      <c r="F45" t="s" s="767">
        <v>2813</v>
      </c>
      <c r="G45" s="772">
        <v>42555</v>
      </c>
      <c r="H45" s="57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ht="15.95" customHeight="1">
      <c r="A46" s="770">
        <v>7</v>
      </c>
      <c r="B46" s="245"/>
      <c r="C46" s="96">
        <v>2016</v>
      </c>
      <c r="D46" s="770">
        <v>16994</v>
      </c>
      <c r="E46" t="s" s="767">
        <v>2814</v>
      </c>
      <c r="F46" t="s" s="771">
        <v>2775</v>
      </c>
      <c r="G46" s="772">
        <v>42552</v>
      </c>
      <c r="H46" s="57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ht="15.95" customHeight="1">
      <c r="A47" s="770">
        <v>8</v>
      </c>
      <c r="B47" s="245"/>
      <c r="C47" s="96">
        <v>2016</v>
      </c>
      <c r="D47" s="770">
        <v>16997</v>
      </c>
      <c r="E47" t="s" s="767">
        <v>1208</v>
      </c>
      <c r="F47" t="s" s="767">
        <v>2775</v>
      </c>
      <c r="G47" s="772">
        <v>42586</v>
      </c>
      <c r="H47" s="57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ht="15.95" customHeight="1">
      <c r="A48" s="770">
        <v>9</v>
      </c>
      <c r="B48" s="245"/>
      <c r="C48" s="96">
        <v>2016</v>
      </c>
      <c r="D48" s="770">
        <v>15501</v>
      </c>
      <c r="E48" t="s" s="767">
        <v>2815</v>
      </c>
      <c r="F48" t="s" s="767">
        <v>2816</v>
      </c>
      <c r="G48" s="772">
        <v>42675</v>
      </c>
      <c r="H48" s="57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ht="15.95" customHeight="1">
      <c r="A49" s="778"/>
      <c r="B49" s="778"/>
      <c r="C49" s="779"/>
      <c r="D49" s="778"/>
      <c r="E49" s="518"/>
      <c r="F49" s="518"/>
      <c r="G49" s="780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ht="15.95" customHeight="1">
      <c r="A50" s="770">
        <v>1</v>
      </c>
      <c r="B50" s="245"/>
      <c r="C50" s="96">
        <v>2017</v>
      </c>
      <c r="D50" s="781">
        <v>16989</v>
      </c>
      <c r="E50" t="s" s="68">
        <v>2817</v>
      </c>
      <c r="F50" t="s" s="68">
        <v>2809</v>
      </c>
      <c r="G50" s="782">
        <v>42786</v>
      </c>
      <c r="H50" s="57"/>
      <c r="I50" s="12"/>
      <c r="J50" s="12"/>
      <c r="K50" s="12"/>
      <c r="L50" s="12"/>
      <c r="M50" s="12"/>
      <c r="N50" s="12"/>
      <c r="O50" s="12"/>
      <c r="P50" s="12"/>
      <c r="Q50" s="12"/>
      <c r="R50" s="12"/>
    </row>
    <row r="51" ht="15.95" customHeight="1">
      <c r="A51" s="770">
        <f>A50+1</f>
        <v>2</v>
      </c>
      <c r="B51" t="s" s="783">
        <v>1301</v>
      </c>
      <c r="C51" s="96">
        <v>2017</v>
      </c>
      <c r="D51" s="781">
        <v>15508</v>
      </c>
      <c r="E51" t="s" s="68">
        <v>2818</v>
      </c>
      <c r="F51" s="84"/>
      <c r="G51" s="782">
        <v>42828</v>
      </c>
      <c r="H51" s="57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ht="15.95" customHeight="1">
      <c r="A52" s="770">
        <f>A51+1</f>
        <v>3</v>
      </c>
      <c r="B52" t="s" s="783">
        <v>1301</v>
      </c>
      <c r="C52" s="96">
        <v>2017</v>
      </c>
      <c r="D52" s="781">
        <v>15509</v>
      </c>
      <c r="E52" t="s" s="68">
        <v>2819</v>
      </c>
      <c r="F52" s="84"/>
      <c r="G52" s="782">
        <v>42828</v>
      </c>
      <c r="H52" s="57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ht="15.95" customHeight="1">
      <c r="A53" s="770">
        <f>A52+1</f>
        <v>4</v>
      </c>
      <c r="B53" t="s" s="783">
        <v>1301</v>
      </c>
      <c r="C53" s="96">
        <v>2017</v>
      </c>
      <c r="D53" s="781">
        <v>15510</v>
      </c>
      <c r="E53" t="s" s="68">
        <v>2820</v>
      </c>
      <c r="F53" s="84"/>
      <c r="G53" s="782">
        <v>42828</v>
      </c>
      <c r="H53" s="57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ht="15.95" customHeight="1">
      <c r="A54" s="770">
        <f>A53+1</f>
        <v>5</v>
      </c>
      <c r="B54" t="s" s="783">
        <v>1301</v>
      </c>
      <c r="C54" s="96">
        <v>2017</v>
      </c>
      <c r="D54" s="781">
        <v>15511</v>
      </c>
      <c r="E54" t="s" s="68">
        <v>2821</v>
      </c>
      <c r="F54" t="s" s="68">
        <v>2777</v>
      </c>
      <c r="G54" s="782">
        <v>42828</v>
      </c>
      <c r="H54" s="57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ht="15.95" customHeight="1">
      <c r="A55" s="770">
        <f>A54+1</f>
        <v>6</v>
      </c>
      <c r="B55" t="s" s="783">
        <v>1301</v>
      </c>
      <c r="C55" s="96">
        <v>2017</v>
      </c>
      <c r="D55" s="781">
        <v>15512</v>
      </c>
      <c r="E55" t="s" s="68">
        <v>2822</v>
      </c>
      <c r="F55" t="s" s="68">
        <v>2777</v>
      </c>
      <c r="G55" s="782">
        <v>42828</v>
      </c>
      <c r="H55" s="57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ht="15.95" customHeight="1">
      <c r="A56" s="770">
        <f>A55+1</f>
        <v>7</v>
      </c>
      <c r="B56" t="s" s="783">
        <v>1301</v>
      </c>
      <c r="C56" s="96">
        <v>2017</v>
      </c>
      <c r="D56" s="781">
        <v>15513</v>
      </c>
      <c r="E56" t="s" s="68">
        <v>2823</v>
      </c>
      <c r="F56" s="84"/>
      <c r="G56" s="782">
        <v>42828</v>
      </c>
      <c r="H56" s="57"/>
      <c r="I56" s="12"/>
      <c r="J56" s="12"/>
      <c r="K56" s="12"/>
      <c r="L56" s="12"/>
      <c r="M56" s="12"/>
      <c r="N56" s="12"/>
      <c r="O56" s="12"/>
      <c r="P56" s="12"/>
      <c r="Q56" s="12"/>
      <c r="R56" s="12"/>
    </row>
    <row r="57" ht="15.95" customHeight="1">
      <c r="A57" s="770">
        <f>A56+1</f>
        <v>8</v>
      </c>
      <c r="B57" t="s" s="783">
        <v>1301</v>
      </c>
      <c r="C57" s="96">
        <v>2017</v>
      </c>
      <c r="D57" s="781">
        <v>15514</v>
      </c>
      <c r="E57" t="s" s="68">
        <v>2824</v>
      </c>
      <c r="F57" s="84"/>
      <c r="G57" s="782">
        <v>42828</v>
      </c>
      <c r="H57" s="57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ht="15.95" customHeight="1">
      <c r="A58" s="770">
        <f>A57+1</f>
        <v>9</v>
      </c>
      <c r="B58" t="s" s="783">
        <v>1301</v>
      </c>
      <c r="C58" s="96">
        <v>2017</v>
      </c>
      <c r="D58" s="781">
        <v>15515</v>
      </c>
      <c r="E58" t="s" s="68">
        <v>2825</v>
      </c>
      <c r="F58" t="s" s="68">
        <v>2777</v>
      </c>
      <c r="G58" s="782">
        <v>42828</v>
      </c>
      <c r="H58" s="57"/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ht="15.95" customHeight="1">
      <c r="A59" s="770">
        <f>A58+1</f>
        <v>10</v>
      </c>
      <c r="B59" t="s" s="783">
        <v>1301</v>
      </c>
      <c r="C59" s="96">
        <v>2017</v>
      </c>
      <c r="D59" s="781">
        <v>15516</v>
      </c>
      <c r="E59" t="s" s="68">
        <v>2826</v>
      </c>
      <c r="F59" s="84"/>
      <c r="G59" s="782">
        <v>42828</v>
      </c>
      <c r="H59" s="784"/>
      <c r="I59" s="785"/>
      <c r="J59" s="12"/>
      <c r="K59" s="12"/>
      <c r="L59" s="12"/>
      <c r="M59" s="12"/>
      <c r="N59" s="12"/>
      <c r="O59" s="12"/>
      <c r="P59" s="12"/>
      <c r="Q59" s="12"/>
      <c r="R59" s="103">
        <v>20063</v>
      </c>
    </row>
    <row r="60" ht="15.95" customHeight="1">
      <c r="A60" s="770">
        <f>A59+1</f>
        <v>11</v>
      </c>
      <c r="B60" t="s" s="783">
        <v>1301</v>
      </c>
      <c r="C60" s="96">
        <v>2017</v>
      </c>
      <c r="D60" s="781">
        <v>15517</v>
      </c>
      <c r="E60" t="s" s="68">
        <v>2827</v>
      </c>
      <c r="F60" s="84"/>
      <c r="G60" s="782">
        <v>42828</v>
      </c>
      <c r="H60" s="57"/>
      <c r="I60" s="12"/>
      <c r="J60" s="12"/>
      <c r="K60" s="12"/>
      <c r="L60" s="12"/>
      <c r="M60" s="12"/>
      <c r="N60" s="12"/>
      <c r="O60" s="12"/>
      <c r="P60" s="12"/>
      <c r="Q60" s="12"/>
      <c r="R60" s="12"/>
    </row>
    <row r="61" ht="15.95" customHeight="1">
      <c r="A61" s="770">
        <f>A60+1</f>
        <v>12</v>
      </c>
      <c r="B61" t="s" s="783">
        <v>1301</v>
      </c>
      <c r="C61" s="96">
        <v>2017</v>
      </c>
      <c r="D61" s="781">
        <v>15518</v>
      </c>
      <c r="E61" t="s" s="68">
        <v>2828</v>
      </c>
      <c r="F61" s="84"/>
      <c r="G61" s="782">
        <v>42828</v>
      </c>
      <c r="H61" s="57"/>
      <c r="I61" s="12"/>
      <c r="J61" s="12"/>
      <c r="K61" s="12"/>
      <c r="L61" s="12"/>
      <c r="M61" s="12"/>
      <c r="N61" s="12"/>
      <c r="O61" s="12"/>
      <c r="P61" s="12"/>
      <c r="Q61" s="12"/>
      <c r="R61" s="12"/>
    </row>
    <row r="62" ht="15.95" customHeight="1">
      <c r="A62" s="770">
        <f>A61+1</f>
        <v>13</v>
      </c>
      <c r="B62" t="s" s="783">
        <v>1301</v>
      </c>
      <c r="C62" s="96">
        <v>2017</v>
      </c>
      <c r="D62" s="781">
        <v>15519</v>
      </c>
      <c r="E62" t="s" s="68">
        <v>2829</v>
      </c>
      <c r="F62" t="s" s="68">
        <v>2777</v>
      </c>
      <c r="G62" s="782">
        <v>42828</v>
      </c>
      <c r="H62" s="57"/>
      <c r="I62" s="12"/>
      <c r="J62" s="12"/>
      <c r="K62" s="12"/>
      <c r="L62" s="12"/>
      <c r="M62" s="12"/>
      <c r="N62" s="12"/>
      <c r="O62" s="12"/>
      <c r="P62" s="12"/>
      <c r="Q62" s="12"/>
      <c r="R62" s="12"/>
    </row>
    <row r="63" ht="15.95" customHeight="1">
      <c r="A63" s="770">
        <f>A62+1</f>
        <v>14</v>
      </c>
      <c r="B63" s="245"/>
      <c r="C63" s="96">
        <v>2017</v>
      </c>
      <c r="D63" s="781">
        <v>15503</v>
      </c>
      <c r="E63" t="s" s="767">
        <v>2830</v>
      </c>
      <c r="F63" t="s" s="767">
        <v>2775</v>
      </c>
      <c r="G63" s="772">
        <v>42874</v>
      </c>
      <c r="H63" s="57"/>
      <c r="I63" s="12"/>
      <c r="J63" s="12"/>
      <c r="K63" s="12"/>
      <c r="L63" s="12"/>
      <c r="M63" s="12"/>
      <c r="N63" s="12"/>
      <c r="O63" s="12"/>
      <c r="P63" s="12"/>
      <c r="Q63" s="12"/>
      <c r="R63" s="12"/>
    </row>
    <row r="64" ht="15.95" customHeight="1">
      <c r="A64" s="770">
        <f>A63+1</f>
        <v>15</v>
      </c>
      <c r="B64" s="245"/>
      <c r="C64" s="96">
        <v>2017</v>
      </c>
      <c r="D64" s="781">
        <v>16998</v>
      </c>
      <c r="E64" t="s" s="767">
        <v>2831</v>
      </c>
      <c r="F64" t="s" s="767">
        <v>2809</v>
      </c>
      <c r="G64" s="772">
        <v>42873</v>
      </c>
      <c r="H64" s="57"/>
      <c r="I64" s="12"/>
      <c r="J64" s="12"/>
      <c r="K64" s="12"/>
      <c r="L64" s="12"/>
      <c r="M64" s="12"/>
      <c r="N64" s="12"/>
      <c r="O64" s="12"/>
      <c r="P64" s="12"/>
      <c r="Q64" s="12"/>
      <c r="R64" s="12"/>
    </row>
    <row r="65" ht="15.95" customHeight="1">
      <c r="A65" s="770">
        <f>A64+1</f>
        <v>16</v>
      </c>
      <c r="B65" s="245"/>
      <c r="C65" s="96">
        <v>2017</v>
      </c>
      <c r="D65" s="781">
        <v>15504</v>
      </c>
      <c r="E65" t="s" s="767">
        <v>2832</v>
      </c>
      <c r="F65" t="s" s="767">
        <v>2775</v>
      </c>
      <c r="G65" s="772">
        <v>42936</v>
      </c>
      <c r="H65" s="57"/>
      <c r="I65" s="12"/>
      <c r="J65" s="12"/>
      <c r="K65" s="12"/>
      <c r="L65" s="12"/>
      <c r="M65" s="12"/>
      <c r="N65" s="12"/>
      <c r="O65" s="12"/>
      <c r="P65" s="12"/>
      <c r="Q65" s="12"/>
      <c r="R65" s="12"/>
    </row>
    <row r="66" ht="15.95" customHeight="1">
      <c r="A66" s="770">
        <f>A65+1</f>
        <v>17</v>
      </c>
      <c r="B66" s="245"/>
      <c r="C66" s="96">
        <v>2017</v>
      </c>
      <c r="D66" s="781">
        <v>16979</v>
      </c>
      <c r="E66" t="s" s="767">
        <v>2833</v>
      </c>
      <c r="F66" t="s" s="767">
        <v>2809</v>
      </c>
      <c r="G66" s="772">
        <v>42951</v>
      </c>
      <c r="H66" s="57"/>
      <c r="I66" s="12"/>
      <c r="J66" s="12"/>
      <c r="K66" s="12"/>
      <c r="L66" s="12"/>
      <c r="M66" s="12"/>
      <c r="N66" s="12"/>
      <c r="O66" s="12"/>
      <c r="P66" s="12"/>
      <c r="Q66" s="12"/>
      <c r="R66" s="12"/>
    </row>
    <row r="67" ht="15.95" customHeight="1">
      <c r="A67" s="770">
        <f>A66+1</f>
        <v>18</v>
      </c>
      <c r="B67" s="245"/>
      <c r="C67" s="96">
        <v>2017</v>
      </c>
      <c r="D67" s="781">
        <v>15505</v>
      </c>
      <c r="E67" t="s" s="767">
        <v>2834</v>
      </c>
      <c r="F67" t="s" s="767">
        <v>2777</v>
      </c>
      <c r="G67" s="772">
        <v>42979</v>
      </c>
      <c r="H67" s="57"/>
      <c r="I67" s="12"/>
      <c r="J67" s="12"/>
      <c r="K67" s="12"/>
      <c r="L67" s="12"/>
      <c r="M67" s="12"/>
      <c r="N67" s="12"/>
      <c r="O67" s="12"/>
      <c r="P67" s="12"/>
      <c r="Q67" s="12"/>
      <c r="R67" s="12"/>
    </row>
    <row r="68" ht="15.95" customHeight="1">
      <c r="A68" s="786"/>
      <c r="B68" s="786"/>
      <c r="C68" s="393"/>
      <c r="D68" s="274"/>
      <c r="E68" s="287"/>
      <c r="F68" s="287"/>
      <c r="G68" s="787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</row>
    <row r="69" ht="15.95" customHeight="1">
      <c r="A69" s="788"/>
      <c r="B69" s="789"/>
      <c r="C69" s="790">
        <v>2018</v>
      </c>
      <c r="D69" t="s" s="791">
        <v>2769</v>
      </c>
      <c r="E69" s="762"/>
      <c r="F69" s="792"/>
      <c r="G69" s="762"/>
      <c r="H69" s="762"/>
      <c r="I69" s="762"/>
      <c r="J69" s="33"/>
      <c r="K69" s="33"/>
      <c r="L69" s="33"/>
      <c r="M69" s="12"/>
      <c r="N69" s="12"/>
      <c r="O69" s="12"/>
      <c r="P69" s="12"/>
      <c r="Q69" s="12"/>
      <c r="R69" s="12"/>
    </row>
    <row r="70" ht="29.25" customHeight="1">
      <c r="A70" s="793"/>
      <c r="B70" t="s" s="794">
        <v>2835</v>
      </c>
      <c r="C70" t="s" s="794">
        <v>9</v>
      </c>
      <c r="D70" t="s" s="795">
        <v>1020</v>
      </c>
      <c r="E70" t="s" s="796">
        <v>2836</v>
      </c>
      <c r="F70" t="s" s="796">
        <v>12</v>
      </c>
      <c r="G70" t="s" s="797">
        <v>2837</v>
      </c>
      <c r="H70" t="s" s="798">
        <v>1022</v>
      </c>
      <c r="I70" t="s" s="798">
        <v>16</v>
      </c>
      <c r="J70" t="s" s="795">
        <v>17</v>
      </c>
      <c r="K70" t="s" s="797">
        <v>2838</v>
      </c>
      <c r="L70" t="s" s="795">
        <v>18</v>
      </c>
      <c r="M70" s="57"/>
      <c r="N70" s="12"/>
      <c r="O70" s="12"/>
      <c r="P70" s="12"/>
      <c r="Q70" s="12"/>
      <c r="R70" s="12"/>
    </row>
    <row r="71" ht="17.25" customHeight="1">
      <c r="A71" s="799">
        <v>1</v>
      </c>
      <c r="B71" s="800">
        <v>10129</v>
      </c>
      <c r="C71" s="801">
        <v>14257</v>
      </c>
      <c r="D71" s="801">
        <v>80992</v>
      </c>
      <c r="E71" t="s" s="802">
        <v>825</v>
      </c>
      <c r="F71" t="s" s="802">
        <v>1323</v>
      </c>
      <c r="G71" s="803">
        <v>43272</v>
      </c>
      <c r="H71" t="s" s="802">
        <v>49</v>
      </c>
      <c r="I71" s="804">
        <v>1</v>
      </c>
      <c r="J71" t="s" s="802">
        <v>166</v>
      </c>
      <c r="K71" s="804">
        <v>0</v>
      </c>
      <c r="L71" t="s" s="802">
        <v>51</v>
      </c>
      <c r="M71" s="57"/>
      <c r="N71" s="12"/>
      <c r="O71" s="12"/>
      <c r="P71" s="12"/>
      <c r="Q71" s="12"/>
      <c r="R71" s="12"/>
    </row>
    <row r="72" ht="17.25" customHeight="1">
      <c r="A72" s="799">
        <f>A71+1</f>
        <v>2</v>
      </c>
      <c r="B72" s="805">
        <v>10130</v>
      </c>
      <c r="C72" s="801">
        <v>15520</v>
      </c>
      <c r="D72" s="801">
        <v>94431</v>
      </c>
      <c r="E72" t="s" s="802">
        <v>687</v>
      </c>
      <c r="F72" t="s" s="802">
        <v>1324</v>
      </c>
      <c r="G72" s="803">
        <v>43270</v>
      </c>
      <c r="H72" t="s" s="802">
        <v>49</v>
      </c>
      <c r="I72" s="804">
        <v>5</v>
      </c>
      <c r="J72" t="s" s="802">
        <v>1325</v>
      </c>
      <c r="K72" s="804">
        <v>0</v>
      </c>
      <c r="L72" t="s" s="802">
        <v>1289</v>
      </c>
      <c r="M72" s="57"/>
      <c r="N72" s="12"/>
      <c r="O72" s="12"/>
      <c r="P72" s="12"/>
      <c r="Q72" s="12"/>
      <c r="R72" s="12"/>
    </row>
    <row r="73" ht="17.25" customHeight="1">
      <c r="A73" s="799">
        <f>A72+1</f>
        <v>3</v>
      </c>
      <c r="B73" s="805">
        <v>10132</v>
      </c>
      <c r="C73" s="801">
        <v>15907</v>
      </c>
      <c r="D73" s="801">
        <v>80937</v>
      </c>
      <c r="E73" t="s" s="802">
        <v>107</v>
      </c>
      <c r="F73" t="s" s="802">
        <v>543</v>
      </c>
      <c r="G73" s="803">
        <v>43282</v>
      </c>
      <c r="H73" t="s" s="802">
        <v>49</v>
      </c>
      <c r="I73" s="804">
        <v>6</v>
      </c>
      <c r="J73" t="s" s="802">
        <v>567</v>
      </c>
      <c r="K73" s="804">
        <v>0</v>
      </c>
      <c r="L73" t="s" s="802">
        <v>241</v>
      </c>
      <c r="M73" s="57"/>
      <c r="N73" s="12"/>
      <c r="O73" s="12"/>
      <c r="P73" s="12"/>
      <c r="Q73" s="12"/>
      <c r="R73" s="12"/>
    </row>
    <row r="74" ht="17.25" customHeight="1">
      <c r="A74" s="799">
        <f>A73+1</f>
        <v>4</v>
      </c>
      <c r="B74" s="805">
        <v>10133</v>
      </c>
      <c r="C74" s="801">
        <v>15909</v>
      </c>
      <c r="D74" s="801">
        <v>80339</v>
      </c>
      <c r="E74" t="s" s="802">
        <v>107</v>
      </c>
      <c r="F74" t="s" s="802">
        <v>551</v>
      </c>
      <c r="G74" s="803">
        <v>43282</v>
      </c>
      <c r="H74" t="s" s="802">
        <v>2839</v>
      </c>
      <c r="I74" s="804">
        <v>6</v>
      </c>
      <c r="J74" t="s" s="802">
        <v>567</v>
      </c>
      <c r="K74" s="804">
        <v>0</v>
      </c>
      <c r="L74" t="s" s="802">
        <v>241</v>
      </c>
      <c r="M74" s="57"/>
      <c r="N74" s="12"/>
      <c r="O74" s="12"/>
      <c r="P74" s="12"/>
      <c r="Q74" s="12"/>
      <c r="R74" s="12"/>
    </row>
    <row r="75" ht="17.25" customHeight="1">
      <c r="A75" s="799">
        <f>A74+1</f>
        <v>5</v>
      </c>
      <c r="B75" s="805">
        <v>10134</v>
      </c>
      <c r="C75" s="801">
        <v>15903</v>
      </c>
      <c r="D75" s="801">
        <v>80636</v>
      </c>
      <c r="E75" t="s" s="802">
        <v>107</v>
      </c>
      <c r="F75" t="s" s="802">
        <v>557</v>
      </c>
      <c r="G75" s="803">
        <v>43282</v>
      </c>
      <c r="H75" t="s" s="802">
        <v>49</v>
      </c>
      <c r="I75" s="804">
        <v>6</v>
      </c>
      <c r="J75" t="s" s="802">
        <v>567</v>
      </c>
      <c r="K75" t="s" s="802">
        <v>559</v>
      </c>
      <c r="L75" t="s" s="802">
        <v>241</v>
      </c>
      <c r="M75" s="57"/>
      <c r="N75" s="12"/>
      <c r="O75" s="12"/>
      <c r="P75" s="12"/>
      <c r="Q75" s="12"/>
      <c r="R75" s="12"/>
    </row>
    <row r="76" ht="17.25" customHeight="1">
      <c r="A76" s="799">
        <f>A75+1</f>
        <v>6</v>
      </c>
      <c r="B76" s="805">
        <v>10135</v>
      </c>
      <c r="C76" s="801">
        <v>15911</v>
      </c>
      <c r="D76" s="801">
        <v>80637</v>
      </c>
      <c r="E76" t="s" s="802">
        <v>107</v>
      </c>
      <c r="F76" t="s" s="802">
        <v>565</v>
      </c>
      <c r="G76" s="803">
        <v>43282</v>
      </c>
      <c r="H76" t="s" s="802">
        <v>49</v>
      </c>
      <c r="I76" s="804">
        <v>6</v>
      </c>
      <c r="J76" t="s" s="802">
        <v>567</v>
      </c>
      <c r="K76" s="804">
        <v>0</v>
      </c>
      <c r="L76" t="s" s="802">
        <v>241</v>
      </c>
      <c r="M76" s="57"/>
      <c r="N76" s="12"/>
      <c r="O76" s="12"/>
      <c r="P76" s="12"/>
      <c r="Q76" s="12"/>
      <c r="R76" s="12"/>
    </row>
    <row r="77" ht="17.25" customHeight="1">
      <c r="A77" s="799">
        <f>A76+1</f>
        <v>7</v>
      </c>
      <c r="B77" s="805">
        <v>10136</v>
      </c>
      <c r="C77" s="801">
        <v>15905</v>
      </c>
      <c r="D77" s="801">
        <v>80335</v>
      </c>
      <c r="E77" t="s" s="802">
        <v>107</v>
      </c>
      <c r="F77" t="s" s="802">
        <v>570</v>
      </c>
      <c r="G77" s="803">
        <v>43282</v>
      </c>
      <c r="H77" t="s" s="802">
        <v>2839</v>
      </c>
      <c r="I77" s="804">
        <v>6</v>
      </c>
      <c r="J77" t="s" s="802">
        <v>567</v>
      </c>
      <c r="K77" s="804">
        <v>0</v>
      </c>
      <c r="L77" t="s" s="802">
        <v>241</v>
      </c>
      <c r="M77" s="57"/>
      <c r="N77" s="12"/>
      <c r="O77" s="12"/>
      <c r="P77" s="12"/>
      <c r="Q77" s="12"/>
      <c r="R77" s="12"/>
    </row>
    <row r="78" ht="17.25" customHeight="1">
      <c r="A78" s="799">
        <f>A77+1</f>
        <v>8</v>
      </c>
      <c r="B78" s="805">
        <v>10137</v>
      </c>
      <c r="C78" s="801">
        <v>15914</v>
      </c>
      <c r="D78" s="801">
        <v>80797</v>
      </c>
      <c r="E78" t="s" s="802">
        <v>107</v>
      </c>
      <c r="F78" t="s" s="802">
        <v>1326</v>
      </c>
      <c r="G78" s="803">
        <v>43282</v>
      </c>
      <c r="H78" t="s" s="802">
        <v>90</v>
      </c>
      <c r="I78" s="804">
        <v>6</v>
      </c>
      <c r="J78" t="s" s="802">
        <v>567</v>
      </c>
      <c r="K78" s="804">
        <v>0</v>
      </c>
      <c r="L78" t="s" s="802">
        <v>241</v>
      </c>
      <c r="M78" s="57"/>
      <c r="N78" s="12"/>
      <c r="O78" s="12"/>
      <c r="P78" s="12"/>
      <c r="Q78" s="12"/>
      <c r="R78" s="12"/>
    </row>
    <row r="79" ht="17.25" customHeight="1">
      <c r="A79" s="799">
        <f>A78+1</f>
        <v>9</v>
      </c>
      <c r="B79" s="805">
        <v>10138</v>
      </c>
      <c r="C79" s="801">
        <v>15915</v>
      </c>
      <c r="D79" s="801">
        <v>80797</v>
      </c>
      <c r="E79" t="s" s="802">
        <v>107</v>
      </c>
      <c r="F79" t="s" s="802">
        <v>1327</v>
      </c>
      <c r="G79" s="803">
        <v>43282</v>
      </c>
      <c r="H79" t="s" s="802">
        <v>90</v>
      </c>
      <c r="I79" s="804">
        <v>6</v>
      </c>
      <c r="J79" t="s" s="802">
        <v>567</v>
      </c>
      <c r="K79" s="804">
        <v>0</v>
      </c>
      <c r="L79" t="s" s="802">
        <v>241</v>
      </c>
      <c r="M79" s="57"/>
      <c r="N79" s="12"/>
      <c r="O79" s="12"/>
      <c r="P79" s="12"/>
      <c r="Q79" s="12"/>
      <c r="R79" s="12"/>
    </row>
    <row r="80" ht="17.25" customHeight="1">
      <c r="A80" s="799">
        <f>A79+1</f>
        <v>10</v>
      </c>
      <c r="B80" s="805">
        <v>10139</v>
      </c>
      <c r="C80" s="801">
        <v>15910</v>
      </c>
      <c r="D80" s="801">
        <v>80335</v>
      </c>
      <c r="E80" t="s" s="802">
        <v>107</v>
      </c>
      <c r="F80" t="s" s="802">
        <v>1328</v>
      </c>
      <c r="G80" s="803">
        <v>43282</v>
      </c>
      <c r="H80" t="s" s="802">
        <v>2839</v>
      </c>
      <c r="I80" s="804">
        <v>6</v>
      </c>
      <c r="J80" t="s" s="802">
        <v>567</v>
      </c>
      <c r="K80" s="804">
        <v>0</v>
      </c>
      <c r="L80" t="s" s="802">
        <v>241</v>
      </c>
      <c r="M80" s="57"/>
      <c r="N80" s="12"/>
      <c r="O80" s="12"/>
      <c r="P80" s="12"/>
      <c r="Q80" s="12"/>
      <c r="R80" s="12"/>
    </row>
    <row r="81" ht="17.25" customHeight="1">
      <c r="A81" s="799">
        <f>A80+1</f>
        <v>11</v>
      </c>
      <c r="B81" s="805">
        <v>10140</v>
      </c>
      <c r="C81" s="801">
        <v>15912</v>
      </c>
      <c r="D81" s="801">
        <v>80802</v>
      </c>
      <c r="E81" t="s" s="802">
        <v>107</v>
      </c>
      <c r="F81" t="s" s="802">
        <v>578</v>
      </c>
      <c r="G81" s="803">
        <v>43282</v>
      </c>
      <c r="H81" t="s" s="802">
        <v>49</v>
      </c>
      <c r="I81" s="804">
        <v>6</v>
      </c>
      <c r="J81" t="s" s="802">
        <v>567</v>
      </c>
      <c r="K81" s="804">
        <v>0</v>
      </c>
      <c r="L81" t="s" s="802">
        <v>241</v>
      </c>
      <c r="M81" s="57"/>
      <c r="N81" s="12"/>
      <c r="O81" s="12"/>
      <c r="P81" s="12"/>
      <c r="Q81" s="12"/>
      <c r="R81" s="12"/>
    </row>
    <row r="82" ht="17.25" customHeight="1">
      <c r="A82" s="799">
        <f>A81+1</f>
        <v>12</v>
      </c>
      <c r="B82" s="805">
        <v>10141</v>
      </c>
      <c r="C82" s="801">
        <v>15904</v>
      </c>
      <c r="D82" s="801">
        <v>80333</v>
      </c>
      <c r="E82" t="s" s="802">
        <v>107</v>
      </c>
      <c r="F82" t="s" s="802">
        <v>582</v>
      </c>
      <c r="G82" s="803">
        <v>43282</v>
      </c>
      <c r="H82" t="s" s="802">
        <v>49</v>
      </c>
      <c r="I82" s="804">
        <v>6</v>
      </c>
      <c r="J82" t="s" s="802">
        <v>567</v>
      </c>
      <c r="K82" s="804">
        <v>0</v>
      </c>
      <c r="L82" t="s" s="802">
        <v>241</v>
      </c>
      <c r="M82" s="57"/>
      <c r="N82" s="12"/>
      <c r="O82" s="12"/>
      <c r="P82" s="12"/>
      <c r="Q82" s="12"/>
      <c r="R82" s="12"/>
    </row>
    <row r="83" ht="17.25" customHeight="1">
      <c r="A83" s="799">
        <f>A82+1</f>
        <v>13</v>
      </c>
      <c r="B83" s="805">
        <v>10142</v>
      </c>
      <c r="C83" s="801">
        <v>15502</v>
      </c>
      <c r="D83" s="801">
        <v>85521</v>
      </c>
      <c r="E83" t="s" s="802">
        <v>591</v>
      </c>
      <c r="F83" t="s" s="802">
        <v>592</v>
      </c>
      <c r="G83" s="803">
        <v>43292</v>
      </c>
      <c r="H83" t="s" s="802">
        <v>369</v>
      </c>
      <c r="I83" s="804">
        <v>1</v>
      </c>
      <c r="J83" t="s" s="802">
        <v>166</v>
      </c>
      <c r="K83" s="804">
        <v>0</v>
      </c>
      <c r="L83" t="s" s="802">
        <v>51</v>
      </c>
      <c r="M83" s="57"/>
      <c r="N83" s="12"/>
      <c r="O83" s="12"/>
      <c r="P83" s="12"/>
      <c r="Q83" s="12"/>
      <c r="R83" s="12"/>
    </row>
    <row r="84" ht="17.25" customHeight="1">
      <c r="A84" s="799">
        <f>A83+1</f>
        <v>14</v>
      </c>
      <c r="B84" s="805">
        <v>10143</v>
      </c>
      <c r="C84" s="801">
        <v>15523</v>
      </c>
      <c r="D84" s="801">
        <v>81541</v>
      </c>
      <c r="E84" t="s" s="802">
        <v>107</v>
      </c>
      <c r="F84" t="s" s="802">
        <v>1329</v>
      </c>
      <c r="G84" s="803">
        <v>43300</v>
      </c>
      <c r="H84" t="s" s="802">
        <v>49</v>
      </c>
      <c r="I84" s="804">
        <v>1</v>
      </c>
      <c r="J84" t="s" s="802">
        <v>50</v>
      </c>
      <c r="K84" s="804">
        <v>0</v>
      </c>
      <c r="L84" t="s" s="802">
        <v>51</v>
      </c>
      <c r="M84" s="57"/>
      <c r="N84" s="12"/>
      <c r="O84" s="12"/>
      <c r="P84" s="12"/>
      <c r="Q84" s="12"/>
      <c r="R84" s="12"/>
    </row>
    <row r="85" ht="17.25" customHeight="1">
      <c r="A85" s="799">
        <v>15</v>
      </c>
      <c r="B85" s="805">
        <v>10144</v>
      </c>
      <c r="C85" s="801">
        <v>15506</v>
      </c>
      <c r="D85" s="801">
        <v>81249</v>
      </c>
      <c r="E85" t="s" s="802">
        <v>1330</v>
      </c>
      <c r="F85" t="s" s="802">
        <v>1331</v>
      </c>
      <c r="G85" s="803">
        <v>43391</v>
      </c>
      <c r="H85" t="s" s="802">
        <v>49</v>
      </c>
      <c r="I85" s="804">
        <v>1</v>
      </c>
      <c r="J85" t="s" s="802">
        <v>50</v>
      </c>
      <c r="K85" s="804">
        <v>0</v>
      </c>
      <c r="L85" t="s" s="802">
        <v>51</v>
      </c>
      <c r="M85" s="57"/>
      <c r="N85" s="12"/>
      <c r="O85" s="12"/>
      <c r="P85" s="12"/>
      <c r="Q85" s="12"/>
      <c r="R85" s="12"/>
    </row>
    <row r="86" ht="17.25" customHeight="1">
      <c r="A86" s="799">
        <v>16</v>
      </c>
      <c r="B86" s="805">
        <v>10145</v>
      </c>
      <c r="C86" s="801">
        <v>10145</v>
      </c>
      <c r="D86" s="801">
        <v>83022</v>
      </c>
      <c r="E86" t="s" s="802">
        <v>46</v>
      </c>
      <c r="F86" t="s" s="802">
        <v>1333</v>
      </c>
      <c r="G86" s="803">
        <v>43412</v>
      </c>
      <c r="H86" t="s" s="802">
        <v>49</v>
      </c>
      <c r="I86" s="804">
        <v>1</v>
      </c>
      <c r="J86" t="s" s="802">
        <v>50</v>
      </c>
      <c r="K86" s="804">
        <v>0</v>
      </c>
      <c r="L86" t="s" s="802">
        <v>51</v>
      </c>
      <c r="M86" s="57"/>
      <c r="N86" s="12"/>
      <c r="O86" s="12"/>
      <c r="P86" s="12"/>
      <c r="Q86" s="12"/>
      <c r="R86" s="12"/>
    </row>
    <row r="87" ht="17.25" customHeight="1">
      <c r="A87" s="799">
        <v>17</v>
      </c>
      <c r="B87" s="805">
        <v>10146</v>
      </c>
      <c r="C87" s="801">
        <v>10146</v>
      </c>
      <c r="D87" s="801">
        <v>82205</v>
      </c>
      <c r="E87" t="s" s="802">
        <v>1334</v>
      </c>
      <c r="F87" t="s" s="802">
        <v>1335</v>
      </c>
      <c r="G87" s="803">
        <v>43405</v>
      </c>
      <c r="H87" t="s" s="802">
        <v>49</v>
      </c>
      <c r="I87" s="804">
        <v>1</v>
      </c>
      <c r="J87" t="s" s="802">
        <v>50</v>
      </c>
      <c r="K87" s="804">
        <v>0</v>
      </c>
      <c r="L87" t="s" s="802">
        <v>1332</v>
      </c>
      <c r="M87" s="57"/>
      <c r="N87" s="12"/>
      <c r="O87" s="12"/>
      <c r="P87" s="12"/>
      <c r="Q87" s="12"/>
      <c r="R87" s="12"/>
    </row>
    <row r="88" ht="17.25" customHeight="1">
      <c r="A88" s="799">
        <v>18</v>
      </c>
      <c r="B88" s="805">
        <v>10147</v>
      </c>
      <c r="C88" s="801">
        <v>15804</v>
      </c>
      <c r="D88" s="801">
        <v>86926</v>
      </c>
      <c r="E88" t="s" s="802">
        <v>597</v>
      </c>
      <c r="F88" t="s" s="802">
        <v>1336</v>
      </c>
      <c r="G88" s="803">
        <v>43405</v>
      </c>
      <c r="H88" t="s" s="802">
        <v>2840</v>
      </c>
      <c r="I88" s="804">
        <v>1</v>
      </c>
      <c r="J88" t="s" s="802">
        <v>50</v>
      </c>
      <c r="K88" s="804">
        <v>0</v>
      </c>
      <c r="L88" t="s" s="802">
        <v>1332</v>
      </c>
      <c r="M88" s="57"/>
      <c r="N88" s="12"/>
      <c r="O88" s="12"/>
      <c r="P88" s="12"/>
      <c r="Q88" s="12"/>
      <c r="R88" s="12"/>
    </row>
    <row r="89" ht="17.25" customHeight="1">
      <c r="A89" s="799">
        <v>19</v>
      </c>
      <c r="B89" s="805">
        <v>10148</v>
      </c>
      <c r="C89" s="801">
        <v>15803</v>
      </c>
      <c r="D89" s="801">
        <v>82327</v>
      </c>
      <c r="E89" t="s" s="802">
        <v>335</v>
      </c>
      <c r="F89" t="s" s="802">
        <v>1337</v>
      </c>
      <c r="G89" s="803">
        <v>43405</v>
      </c>
      <c r="H89" t="s" s="802">
        <v>49</v>
      </c>
      <c r="I89" s="804">
        <v>1</v>
      </c>
      <c r="J89" t="s" s="802">
        <v>50</v>
      </c>
      <c r="K89" s="804">
        <v>0</v>
      </c>
      <c r="L89" t="s" s="802">
        <v>1332</v>
      </c>
      <c r="M89" s="57"/>
      <c r="N89" s="12"/>
      <c r="O89" s="12"/>
      <c r="P89" s="12"/>
      <c r="Q89" s="12"/>
      <c r="R89" s="12"/>
    </row>
    <row r="90" ht="17.25" customHeight="1">
      <c r="A90" s="799">
        <v>20</v>
      </c>
      <c r="B90" s="805">
        <v>10149</v>
      </c>
      <c r="C90" s="801">
        <v>15801</v>
      </c>
      <c r="D90" s="801">
        <v>82229</v>
      </c>
      <c r="E90" t="s" s="802">
        <v>602</v>
      </c>
      <c r="F90" t="s" s="802">
        <v>1338</v>
      </c>
      <c r="G90" s="803">
        <v>43405</v>
      </c>
      <c r="H90" t="s" s="802">
        <v>49</v>
      </c>
      <c r="I90" s="804">
        <v>1</v>
      </c>
      <c r="J90" t="s" s="802">
        <v>50</v>
      </c>
      <c r="K90" s="804">
        <v>0</v>
      </c>
      <c r="L90" t="s" s="802">
        <v>1332</v>
      </c>
      <c r="M90" s="57"/>
      <c r="N90" s="12"/>
      <c r="O90" s="12"/>
      <c r="P90" s="12"/>
      <c r="Q90" s="12"/>
      <c r="R90" s="12"/>
    </row>
    <row r="91" ht="16.5" customHeight="1">
      <c r="A91" s="799">
        <v>21</v>
      </c>
      <c r="B91" s="805">
        <v>10150</v>
      </c>
      <c r="C91" s="806">
        <v>15805</v>
      </c>
      <c r="D91" s="806">
        <v>86911</v>
      </c>
      <c r="E91" t="s" s="807">
        <v>610</v>
      </c>
      <c r="F91" t="s" s="807">
        <v>611</v>
      </c>
      <c r="G91" s="808">
        <v>43405</v>
      </c>
      <c r="H91" t="s" s="807">
        <v>2840</v>
      </c>
      <c r="I91" s="809">
        <v>1</v>
      </c>
      <c r="J91" t="s" s="807">
        <v>50</v>
      </c>
      <c r="K91" s="809">
        <v>0</v>
      </c>
      <c r="L91" t="s" s="807">
        <v>1332</v>
      </c>
      <c r="M91" s="57"/>
      <c r="N91" s="12"/>
      <c r="O91" s="12"/>
      <c r="P91" s="12"/>
      <c r="Q91" s="12"/>
      <c r="R91" s="12"/>
    </row>
    <row r="92" ht="13.55" customHeight="1">
      <c r="A92" s="12"/>
      <c r="B92" s="287"/>
      <c r="C92" s="287"/>
      <c r="D92" s="287"/>
      <c r="E92" s="287"/>
      <c r="F92" s="287"/>
      <c r="G92" s="287"/>
      <c r="H92" s="287"/>
      <c r="I92" s="287"/>
      <c r="J92" s="287"/>
      <c r="K92" s="287"/>
      <c r="L92" s="287"/>
      <c r="M92" s="12"/>
      <c r="N92" s="12"/>
      <c r="O92" s="12"/>
      <c r="P92" s="12"/>
      <c r="Q92" s="12"/>
      <c r="R92" s="12"/>
    </row>
    <row r="93" ht="15.95" customHeight="1">
      <c r="A93" s="788"/>
      <c r="B93" s="789"/>
      <c r="C93" s="790">
        <v>2019</v>
      </c>
      <c r="D93" t="s" s="791">
        <v>2769</v>
      </c>
      <c r="E93" s="762"/>
      <c r="F93" s="792"/>
      <c r="G93" s="762"/>
      <c r="H93" s="762"/>
      <c r="I93" s="762"/>
      <c r="J93" s="33"/>
      <c r="K93" s="33"/>
      <c r="L93" s="33"/>
      <c r="M93" s="12"/>
      <c r="N93" s="12"/>
      <c r="O93" s="12"/>
      <c r="P93" s="12"/>
      <c r="Q93" s="12"/>
      <c r="R93" s="12"/>
    </row>
    <row r="94" ht="29.25" customHeight="1">
      <c r="A94" s="793"/>
      <c r="B94" t="s" s="794">
        <v>2835</v>
      </c>
      <c r="C94" t="s" s="794">
        <v>9</v>
      </c>
      <c r="D94" t="s" s="795">
        <v>1020</v>
      </c>
      <c r="E94" t="s" s="796">
        <v>2836</v>
      </c>
      <c r="F94" t="s" s="796">
        <v>12</v>
      </c>
      <c r="G94" t="s" s="797">
        <v>2837</v>
      </c>
      <c r="H94" t="s" s="798">
        <v>2841</v>
      </c>
      <c r="I94" t="s" s="798">
        <v>16</v>
      </c>
      <c r="J94" t="s" s="795">
        <v>17</v>
      </c>
      <c r="K94" t="s" s="797">
        <v>2838</v>
      </c>
      <c r="L94" t="s" s="795">
        <v>18</v>
      </c>
      <c r="M94" s="57"/>
      <c r="N94" s="12"/>
      <c r="O94" s="12"/>
      <c r="P94" s="12"/>
      <c r="Q94" s="12"/>
      <c r="R94" s="12"/>
    </row>
    <row r="95" ht="17.25" customHeight="1">
      <c r="A95" s="799">
        <v>1</v>
      </c>
      <c r="B95" s="810">
        <v>10151</v>
      </c>
      <c r="C95" s="801">
        <v>10151</v>
      </c>
      <c r="D95" s="801">
        <v>84164</v>
      </c>
      <c r="E95" t="s" s="802">
        <v>762</v>
      </c>
      <c r="F95" t="s" s="802">
        <v>1397</v>
      </c>
      <c r="G95" s="803">
        <v>43467</v>
      </c>
      <c r="H95" t="s" s="802">
        <v>1289</v>
      </c>
      <c r="I95" t="s" s="802">
        <v>1398</v>
      </c>
      <c r="J95" t="s" s="802">
        <v>1289</v>
      </c>
      <c r="K95" t="s" s="802">
        <v>1399</v>
      </c>
      <c r="L95" t="s" s="802">
        <v>2842</v>
      </c>
      <c r="M95" s="57"/>
      <c r="N95" s="12"/>
      <c r="O95" s="12"/>
      <c r="P95" s="12"/>
      <c r="Q95" s="12"/>
      <c r="R95" s="12"/>
    </row>
    <row r="96" ht="17.25" customHeight="1">
      <c r="A96" s="799">
        <f>A95+1</f>
        <v>2</v>
      </c>
      <c r="B96" s="810">
        <v>10152</v>
      </c>
      <c r="C96" s="801">
        <v>10152</v>
      </c>
      <c r="D96" s="801">
        <v>82319</v>
      </c>
      <c r="E96" t="s" s="802">
        <v>252</v>
      </c>
      <c r="F96" t="s" s="802">
        <v>615</v>
      </c>
      <c r="G96" s="803">
        <v>43501</v>
      </c>
      <c r="H96" t="s" s="802">
        <v>369</v>
      </c>
      <c r="I96" t="s" s="802">
        <v>50</v>
      </c>
      <c r="J96" t="s" s="802">
        <v>51</v>
      </c>
      <c r="K96" t="s" s="802">
        <v>1400</v>
      </c>
      <c r="L96" t="s" s="802">
        <v>52</v>
      </c>
      <c r="M96" s="57"/>
      <c r="N96" s="12"/>
      <c r="O96" s="12"/>
      <c r="P96" s="12"/>
      <c r="Q96" s="12"/>
      <c r="R96" s="12"/>
    </row>
    <row r="97" ht="17.25" customHeight="1">
      <c r="A97" s="799">
        <f>A96+1</f>
        <v>3</v>
      </c>
      <c r="B97" s="810">
        <v>10153</v>
      </c>
      <c r="C97" s="801">
        <v>10153</v>
      </c>
      <c r="D97" s="801">
        <v>85235</v>
      </c>
      <c r="E97" t="s" s="802">
        <v>621</v>
      </c>
      <c r="F97" t="s" s="802">
        <v>622</v>
      </c>
      <c r="G97" s="803">
        <v>43647</v>
      </c>
      <c r="H97" t="s" s="802">
        <v>49</v>
      </c>
      <c r="I97" t="s" s="802">
        <v>50</v>
      </c>
      <c r="J97" t="s" s="802">
        <v>2843</v>
      </c>
      <c r="K97" t="s" s="802">
        <v>71</v>
      </c>
      <c r="L97" t="s" s="802">
        <v>70</v>
      </c>
      <c r="M97" s="811"/>
      <c r="N97" s="12"/>
      <c r="O97" s="12"/>
      <c r="P97" s="12"/>
      <c r="Q97" s="12"/>
      <c r="R97" s="12"/>
    </row>
    <row r="98" ht="17.25" customHeight="1">
      <c r="A98" s="799">
        <f>A97+1</f>
        <v>4</v>
      </c>
      <c r="B98" s="810">
        <v>10154</v>
      </c>
      <c r="C98" s="801">
        <v>10154</v>
      </c>
      <c r="D98" s="801">
        <v>85235</v>
      </c>
      <c r="E98" t="s" s="802">
        <v>621</v>
      </c>
      <c r="F98" t="s" s="802">
        <v>626</v>
      </c>
      <c r="G98" s="803">
        <v>43647</v>
      </c>
      <c r="H98" t="s" s="802">
        <v>369</v>
      </c>
      <c r="I98" t="s" s="802">
        <v>50</v>
      </c>
      <c r="J98" t="s" s="802">
        <v>2843</v>
      </c>
      <c r="K98" t="s" s="802">
        <v>141</v>
      </c>
      <c r="L98" t="s" s="802">
        <v>52</v>
      </c>
      <c r="M98" s="811"/>
      <c r="N98" s="12"/>
      <c r="O98" s="12"/>
      <c r="P98" s="12"/>
      <c r="Q98" s="12"/>
      <c r="R98" s="12"/>
    </row>
    <row r="99" ht="17.25" customHeight="1">
      <c r="A99" s="799">
        <f>A98+1</f>
        <v>5</v>
      </c>
      <c r="B99" s="810">
        <v>10155</v>
      </c>
      <c r="C99" s="801">
        <v>10155</v>
      </c>
      <c r="D99" s="801">
        <v>82256</v>
      </c>
      <c r="E99" t="s" s="802">
        <v>631</v>
      </c>
      <c r="F99" t="s" s="802">
        <v>632</v>
      </c>
      <c r="G99" s="803">
        <v>43647</v>
      </c>
      <c r="H99" t="s" s="802">
        <v>49</v>
      </c>
      <c r="I99" t="s" s="802">
        <v>50</v>
      </c>
      <c r="J99" t="s" s="802">
        <v>2844</v>
      </c>
      <c r="K99" t="s" s="802">
        <v>559</v>
      </c>
      <c r="L99" t="s" s="802">
        <v>52</v>
      </c>
      <c r="M99" s="811"/>
      <c r="N99" s="12"/>
      <c r="O99" s="12"/>
      <c r="P99" s="12"/>
      <c r="Q99" s="12"/>
      <c r="R99" s="12"/>
    </row>
    <row r="100" ht="17.25" customHeight="1">
      <c r="A100" s="799">
        <f>A99+1</f>
        <v>6</v>
      </c>
      <c r="B100" s="810">
        <v>10156</v>
      </c>
      <c r="C100" s="801">
        <v>10156</v>
      </c>
      <c r="D100" s="801">
        <v>94315</v>
      </c>
      <c r="E100" t="s" s="802">
        <v>1401</v>
      </c>
      <c r="F100" t="s" s="802">
        <v>1402</v>
      </c>
      <c r="G100" s="803">
        <v>43711</v>
      </c>
      <c r="H100" t="s" s="802">
        <v>90</v>
      </c>
      <c r="I100" t="s" s="802">
        <v>1398</v>
      </c>
      <c r="J100" t="s" s="802">
        <v>51</v>
      </c>
      <c r="K100" t="s" s="802">
        <v>447</v>
      </c>
      <c r="L100" t="s" s="802">
        <v>52</v>
      </c>
      <c r="M100" s="57"/>
      <c r="N100" s="12"/>
      <c r="O100" s="12"/>
      <c r="P100" s="12"/>
      <c r="Q100" s="12"/>
      <c r="R100" s="12"/>
    </row>
    <row r="101" ht="17.25" customHeight="1">
      <c r="A101" s="812"/>
      <c r="B101" s="810"/>
      <c r="C101" s="801"/>
      <c r="D101" s="801"/>
      <c r="E101" s="804"/>
      <c r="F101" s="804"/>
      <c r="G101" s="803"/>
      <c r="H101" s="804"/>
      <c r="I101" s="804"/>
      <c r="J101" s="804"/>
      <c r="K101" s="804"/>
      <c r="L101" s="804"/>
      <c r="M101" s="811"/>
      <c r="N101" s="12"/>
      <c r="O101" s="12"/>
      <c r="P101" s="12"/>
      <c r="Q101" s="12"/>
      <c r="R101" s="12"/>
    </row>
    <row r="102" ht="16.5" customHeight="1">
      <c r="A102" s="812"/>
      <c r="B102" s="800"/>
      <c r="C102" s="806"/>
      <c r="D102" s="806"/>
      <c r="E102" s="809"/>
      <c r="F102" s="809"/>
      <c r="G102" s="808"/>
      <c r="H102" s="809"/>
      <c r="I102" s="809"/>
      <c r="J102" s="809"/>
      <c r="K102" s="809"/>
      <c r="L102" s="809"/>
      <c r="M102" s="811"/>
      <c r="N102" s="12"/>
      <c r="O102" s="12"/>
      <c r="P102" s="12"/>
      <c r="Q102" s="12"/>
      <c r="R102" s="12"/>
    </row>
    <row r="103" ht="13.55" customHeight="1">
      <c r="A103" s="12"/>
      <c r="B103" s="287"/>
      <c r="C103" s="813"/>
      <c r="D103" s="813"/>
      <c r="E103" s="813"/>
      <c r="F103" s="287"/>
      <c r="G103" s="287"/>
      <c r="H103" s="287"/>
      <c r="I103" s="287"/>
      <c r="J103" s="287"/>
      <c r="K103" s="287"/>
      <c r="L103" s="287"/>
      <c r="M103" s="12"/>
      <c r="N103" s="12"/>
      <c r="O103" s="12"/>
      <c r="P103" s="12"/>
      <c r="Q103" s="12"/>
      <c r="R103" s="12"/>
    </row>
    <row r="104" ht="15.95" customHeight="1">
      <c r="A104" s="788"/>
      <c r="B104" s="814"/>
      <c r="C104" s="815">
        <v>2020</v>
      </c>
      <c r="D104" t="s" s="816">
        <v>2769</v>
      </c>
      <c r="E104" s="817"/>
      <c r="F104" s="818"/>
      <c r="G104" s="762"/>
      <c r="H104" s="762"/>
      <c r="I104" s="762"/>
      <c r="J104" s="33"/>
      <c r="K104" s="33"/>
      <c r="L104" s="33"/>
      <c r="M104" s="12"/>
      <c r="N104" s="12"/>
      <c r="O104" s="12"/>
      <c r="P104" s="12"/>
      <c r="Q104" s="12"/>
      <c r="R104" s="12"/>
    </row>
    <row r="105" ht="29.25" customHeight="1">
      <c r="A105" s="793"/>
      <c r="B105" t="s" s="794">
        <v>2835</v>
      </c>
      <c r="C105" t="s" s="794">
        <v>9</v>
      </c>
      <c r="D105" t="s" s="795">
        <v>1020</v>
      </c>
      <c r="E105" t="s" s="796">
        <v>2836</v>
      </c>
      <c r="F105" t="s" s="796">
        <v>12</v>
      </c>
      <c r="G105" t="s" s="797">
        <v>2837</v>
      </c>
      <c r="H105" t="s" s="798">
        <v>2841</v>
      </c>
      <c r="I105" t="s" s="798">
        <v>16</v>
      </c>
      <c r="J105" t="s" s="795">
        <v>17</v>
      </c>
      <c r="K105" t="s" s="797">
        <v>2838</v>
      </c>
      <c r="L105" t="s" s="795">
        <v>18</v>
      </c>
      <c r="M105" s="57"/>
      <c r="N105" s="12"/>
      <c r="O105" s="12"/>
      <c r="P105" s="12"/>
      <c r="Q105" s="12"/>
      <c r="R105" s="12"/>
    </row>
    <row r="106" ht="17.25" customHeight="1">
      <c r="A106" s="799">
        <v>1</v>
      </c>
      <c r="B106" s="810">
        <v>10158</v>
      </c>
      <c r="C106" s="801">
        <v>10158</v>
      </c>
      <c r="D106" s="801">
        <v>80538</v>
      </c>
      <c r="E106" t="s" s="802">
        <v>107</v>
      </c>
      <c r="F106" t="s" s="802">
        <v>638</v>
      </c>
      <c r="G106" s="803">
        <v>43860</v>
      </c>
      <c r="H106" t="s" s="802">
        <v>49</v>
      </c>
      <c r="I106" t="s" s="802">
        <v>1484</v>
      </c>
      <c r="J106" t="s" s="802">
        <v>241</v>
      </c>
      <c r="K106" t="s" s="802">
        <v>71</v>
      </c>
      <c r="L106" t="s" s="802">
        <v>70</v>
      </c>
      <c r="M106" s="811"/>
      <c r="N106" s="12"/>
      <c r="O106" s="12"/>
      <c r="P106" s="12"/>
      <c r="Q106" s="12"/>
      <c r="R106" s="12"/>
    </row>
    <row r="107" ht="17.25" customHeight="1">
      <c r="A107" s="799">
        <f>A106+1</f>
        <v>2</v>
      </c>
      <c r="B107" s="810">
        <v>10161</v>
      </c>
      <c r="C107" s="801">
        <v>10161</v>
      </c>
      <c r="D107" s="801">
        <v>81379</v>
      </c>
      <c r="E107" t="s" s="802">
        <v>107</v>
      </c>
      <c r="F107" t="s" s="802">
        <v>1485</v>
      </c>
      <c r="G107" s="803">
        <v>43872</v>
      </c>
      <c r="H107" t="s" s="802">
        <v>49</v>
      </c>
      <c r="I107" t="s" s="802">
        <v>50</v>
      </c>
      <c r="J107" t="s" s="802">
        <v>51</v>
      </c>
      <c r="K107" t="s" s="802">
        <v>1486</v>
      </c>
      <c r="L107" t="s" s="802">
        <v>52</v>
      </c>
      <c r="M107" s="811"/>
      <c r="N107" s="12"/>
      <c r="O107" s="12"/>
      <c r="P107" s="12"/>
      <c r="Q107" s="12"/>
      <c r="R107" s="12"/>
    </row>
    <row r="108" ht="17.25" customHeight="1">
      <c r="A108" s="799">
        <f>A107+1</f>
        <v>3</v>
      </c>
      <c r="B108" s="810">
        <v>10162</v>
      </c>
      <c r="C108" s="801">
        <v>10162</v>
      </c>
      <c r="D108" s="801">
        <v>80333</v>
      </c>
      <c r="E108" t="s" s="802">
        <v>107</v>
      </c>
      <c r="F108" t="s" s="802">
        <v>655</v>
      </c>
      <c r="G108" s="803">
        <v>43893</v>
      </c>
      <c r="H108" t="s" s="802">
        <v>49</v>
      </c>
      <c r="I108" t="s" s="802">
        <v>50</v>
      </c>
      <c r="J108" t="s" s="802">
        <v>51</v>
      </c>
      <c r="K108" t="s" s="802">
        <v>559</v>
      </c>
      <c r="L108" t="s" s="802">
        <v>52</v>
      </c>
      <c r="M108" s="811"/>
      <c r="N108" s="12"/>
      <c r="O108" s="12"/>
      <c r="P108" s="12"/>
      <c r="Q108" s="12"/>
      <c r="R108" s="12"/>
    </row>
    <row r="109" ht="17.25" customHeight="1">
      <c r="A109" s="799">
        <f>A108+1</f>
        <v>4</v>
      </c>
      <c r="B109" s="810">
        <v>10133</v>
      </c>
      <c r="C109" s="801">
        <v>15909</v>
      </c>
      <c r="D109" s="801">
        <v>80339</v>
      </c>
      <c r="E109" t="s" s="802">
        <v>107</v>
      </c>
      <c r="F109" t="s" s="802">
        <v>551</v>
      </c>
      <c r="G109" s="803">
        <v>43955</v>
      </c>
      <c r="H109" t="s" s="802">
        <v>119</v>
      </c>
      <c r="I109" t="s" s="802">
        <v>50</v>
      </c>
      <c r="J109" t="s" s="802">
        <v>51</v>
      </c>
      <c r="K109" t="s" s="802">
        <v>264</v>
      </c>
      <c r="L109" t="s" s="802">
        <v>52</v>
      </c>
      <c r="M109" t="s" s="819">
        <v>2448</v>
      </c>
      <c r="N109" s="12"/>
      <c r="O109" s="12"/>
      <c r="P109" s="12"/>
      <c r="Q109" s="12"/>
      <c r="R109" s="12"/>
    </row>
    <row r="110" ht="17.25" customHeight="1">
      <c r="A110" s="799">
        <f>A109+1</f>
        <v>5</v>
      </c>
      <c r="B110" s="810">
        <v>10160</v>
      </c>
      <c r="C110" s="801">
        <v>10160</v>
      </c>
      <c r="D110" s="801">
        <v>80799</v>
      </c>
      <c r="E110" t="s" s="802">
        <v>107</v>
      </c>
      <c r="F110" t="s" s="802">
        <v>645</v>
      </c>
      <c r="G110" s="803">
        <v>43997</v>
      </c>
      <c r="H110" t="s" s="802">
        <v>49</v>
      </c>
      <c r="I110" t="s" s="802">
        <v>50</v>
      </c>
      <c r="J110" t="s" s="802">
        <v>51</v>
      </c>
      <c r="K110" t="s" s="802">
        <v>584</v>
      </c>
      <c r="L110" t="s" s="802">
        <v>52</v>
      </c>
      <c r="M110" s="811"/>
      <c r="N110" s="12"/>
      <c r="O110" s="12"/>
      <c r="P110" s="12"/>
      <c r="Q110" s="12"/>
      <c r="R110" s="12"/>
    </row>
    <row r="111" ht="17.25" customHeight="1">
      <c r="A111" s="799">
        <f>A110+1</f>
        <v>6</v>
      </c>
      <c r="B111" s="810">
        <v>10163</v>
      </c>
      <c r="C111" s="801">
        <v>10163</v>
      </c>
      <c r="D111" s="801">
        <v>80801</v>
      </c>
      <c r="E111" t="s" s="802">
        <v>107</v>
      </c>
      <c r="F111" t="s" s="802">
        <v>659</v>
      </c>
      <c r="G111" s="803">
        <v>44014</v>
      </c>
      <c r="H111" t="s" s="802">
        <v>49</v>
      </c>
      <c r="I111" t="s" s="802">
        <v>166</v>
      </c>
      <c r="J111" t="s" s="802">
        <v>51</v>
      </c>
      <c r="K111" t="s" s="802">
        <v>661</v>
      </c>
      <c r="L111" t="s" s="802">
        <v>52</v>
      </c>
      <c r="M111" s="811"/>
      <c r="N111" s="12"/>
      <c r="O111" s="12"/>
      <c r="P111" s="12"/>
      <c r="Q111" s="12"/>
      <c r="R111" s="12"/>
    </row>
    <row r="112" ht="17.25" customHeight="1">
      <c r="A112" s="799">
        <f>A111+1</f>
        <v>7</v>
      </c>
      <c r="B112" s="810">
        <v>10175</v>
      </c>
      <c r="C112" s="801">
        <v>10175</v>
      </c>
      <c r="D112" s="801">
        <v>85748</v>
      </c>
      <c r="E112" t="s" s="802">
        <v>716</v>
      </c>
      <c r="F112" t="s" s="802">
        <v>717</v>
      </c>
      <c r="G112" s="803">
        <v>44082</v>
      </c>
      <c r="H112" t="s" s="802">
        <v>49</v>
      </c>
      <c r="I112" t="s" s="802">
        <v>166</v>
      </c>
      <c r="J112" t="s" s="802">
        <v>241</v>
      </c>
      <c r="K112" t="s" s="802">
        <v>719</v>
      </c>
      <c r="L112" t="s" s="802">
        <v>52</v>
      </c>
      <c r="M112" s="811"/>
      <c r="N112" s="12"/>
      <c r="O112" s="12"/>
      <c r="P112" s="12"/>
      <c r="Q112" s="12"/>
      <c r="R112" s="12"/>
    </row>
    <row r="113" ht="17.25" customHeight="1">
      <c r="A113" s="799">
        <f>A112+1</f>
        <v>8</v>
      </c>
      <c r="B113" s="810">
        <v>10176</v>
      </c>
      <c r="C113" s="801">
        <v>10176</v>
      </c>
      <c r="D113" s="801">
        <v>80939</v>
      </c>
      <c r="E113" t="s" s="802">
        <v>107</v>
      </c>
      <c r="F113" t="s" s="802">
        <v>724</v>
      </c>
      <c r="G113" s="803">
        <v>44165</v>
      </c>
      <c r="H113" t="s" s="802">
        <v>49</v>
      </c>
      <c r="I113" t="s" s="802">
        <v>166</v>
      </c>
      <c r="J113" t="s" s="802">
        <v>241</v>
      </c>
      <c r="K113" t="s" s="802">
        <v>640</v>
      </c>
      <c r="L113" t="s" s="802">
        <v>52</v>
      </c>
      <c r="M113" s="811"/>
      <c r="N113" s="12"/>
      <c r="O113" s="12"/>
      <c r="P113" s="12"/>
      <c r="Q113" s="12"/>
      <c r="R113" s="12"/>
    </row>
    <row r="114" ht="17.25" customHeight="1">
      <c r="A114" s="799">
        <f>A119+1</f>
        <v>2</v>
      </c>
      <c r="B114" s="810">
        <v>10173</v>
      </c>
      <c r="C114" s="801">
        <v>10173</v>
      </c>
      <c r="D114" s="801">
        <v>80331</v>
      </c>
      <c r="E114" t="s" s="802">
        <v>107</v>
      </c>
      <c r="F114" t="s" s="802">
        <v>705</v>
      </c>
      <c r="G114" s="803">
        <v>44166</v>
      </c>
      <c r="H114" t="s" s="802">
        <v>49</v>
      </c>
      <c r="I114" t="s" s="802">
        <v>50</v>
      </c>
      <c r="J114" t="s" s="802">
        <v>51</v>
      </c>
      <c r="K114" t="s" s="802">
        <v>559</v>
      </c>
      <c r="L114" t="s" s="802">
        <v>52</v>
      </c>
      <c r="M114" s="811"/>
      <c r="N114" s="12"/>
      <c r="O114" s="12"/>
      <c r="P114" s="12"/>
      <c r="Q114" s="12"/>
      <c r="R114" s="12"/>
    </row>
    <row r="115" ht="16.5" customHeight="1">
      <c r="A115" s="799">
        <f>A114+1</f>
        <v>3</v>
      </c>
      <c r="B115" s="820">
        <v>10177</v>
      </c>
      <c r="C115" s="821">
        <v>10177</v>
      </c>
      <c r="D115" s="821">
        <v>80333</v>
      </c>
      <c r="E115" t="s" s="822">
        <v>107</v>
      </c>
      <c r="F115" t="s" s="822">
        <v>730</v>
      </c>
      <c r="G115" s="823">
        <v>44182</v>
      </c>
      <c r="H115" t="s" s="822">
        <v>49</v>
      </c>
      <c r="I115" t="s" s="822">
        <v>50</v>
      </c>
      <c r="J115" t="s" s="822">
        <v>51</v>
      </c>
      <c r="K115" t="s" s="822">
        <v>584</v>
      </c>
      <c r="L115" t="s" s="822">
        <v>52</v>
      </c>
      <c r="M115" s="811"/>
      <c r="N115" s="12"/>
      <c r="O115" s="12"/>
      <c r="P115" s="12"/>
      <c r="Q115" s="12"/>
      <c r="R115" s="12"/>
    </row>
    <row r="116" ht="13.55" customHeight="1">
      <c r="A116" s="12"/>
      <c r="B116" s="12"/>
      <c r="C116" s="522"/>
      <c r="D116" s="522"/>
      <c r="E116" s="522"/>
      <c r="F116" s="52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</row>
    <row r="117" ht="15.95" customHeight="1">
      <c r="A117" s="788"/>
      <c r="B117" s="814"/>
      <c r="C117" s="824">
        <v>2021</v>
      </c>
      <c r="D117" t="s" s="825">
        <v>2769</v>
      </c>
      <c r="E117" s="826"/>
      <c r="F117" t="s" s="827">
        <v>2845</v>
      </c>
      <c r="G117" s="828"/>
      <c r="H117" s="762"/>
      <c r="I117" s="762"/>
      <c r="J117" s="33"/>
      <c r="K117" s="33"/>
      <c r="L117" s="33"/>
      <c r="M117" s="12"/>
      <c r="N117" s="12"/>
      <c r="O117" s="12"/>
      <c r="P117" s="12"/>
      <c r="Q117" s="12"/>
      <c r="R117" s="12"/>
    </row>
    <row r="118" ht="29.25" customHeight="1">
      <c r="A118" s="793"/>
      <c r="B118" t="s" s="794">
        <v>2835</v>
      </c>
      <c r="C118" t="s" s="794">
        <v>9</v>
      </c>
      <c r="D118" t="s" s="795">
        <v>1020</v>
      </c>
      <c r="E118" t="s" s="796">
        <v>2836</v>
      </c>
      <c r="F118" t="s" s="796">
        <v>12</v>
      </c>
      <c r="G118" t="s" s="797">
        <v>2837</v>
      </c>
      <c r="H118" t="s" s="798">
        <v>2841</v>
      </c>
      <c r="I118" t="s" s="798">
        <v>16</v>
      </c>
      <c r="J118" t="s" s="795">
        <v>17</v>
      </c>
      <c r="K118" t="s" s="797">
        <v>2838</v>
      </c>
      <c r="L118" t="s" s="795">
        <v>18</v>
      </c>
      <c r="M118" s="57"/>
      <c r="N118" s="12"/>
      <c r="O118" s="12"/>
      <c r="P118" s="12"/>
      <c r="Q118" s="12"/>
      <c r="R118" s="12"/>
    </row>
    <row r="119" ht="17.25" customHeight="1">
      <c r="A119" s="799">
        <v>1</v>
      </c>
      <c r="B119" s="810">
        <v>10178</v>
      </c>
      <c r="C119" s="801">
        <v>10178</v>
      </c>
      <c r="D119" s="801">
        <v>80939</v>
      </c>
      <c r="E119" t="s" s="802">
        <v>107</v>
      </c>
      <c r="F119" t="s" s="802">
        <v>737</v>
      </c>
      <c r="G119" t="s" s="829">
        <v>1532</v>
      </c>
      <c r="H119" t="s" s="802">
        <v>49</v>
      </c>
      <c r="I119" t="s" s="802">
        <v>166</v>
      </c>
      <c r="J119" t="s" s="802">
        <v>241</v>
      </c>
      <c r="K119" t="s" s="802">
        <v>640</v>
      </c>
      <c r="L119" t="s" s="802">
        <v>52</v>
      </c>
      <c r="M119" s="811"/>
      <c r="N119" s="12"/>
      <c r="O119" s="12"/>
      <c r="P119" s="12"/>
      <c r="Q119" s="12"/>
      <c r="R119" s="12"/>
    </row>
    <row r="120" ht="17.25" customHeight="1">
      <c r="A120" s="799">
        <f>A119+1</f>
        <v>2</v>
      </c>
      <c r="B120" s="810">
        <v>10179</v>
      </c>
      <c r="C120" s="801">
        <v>10179</v>
      </c>
      <c r="D120" s="801">
        <v>90402</v>
      </c>
      <c r="E120" t="s" s="802">
        <v>742</v>
      </c>
      <c r="F120" t="s" s="802">
        <v>743</v>
      </c>
      <c r="G120" s="803">
        <v>44250</v>
      </c>
      <c r="H120" t="s" s="802">
        <v>745</v>
      </c>
      <c r="I120" t="s" s="802">
        <v>600</v>
      </c>
      <c r="J120" t="s" s="802">
        <v>745</v>
      </c>
      <c r="K120" t="s" s="802">
        <v>1533</v>
      </c>
      <c r="L120" t="s" s="802">
        <v>52</v>
      </c>
      <c r="M120" s="811"/>
      <c r="N120" s="12"/>
      <c r="O120" s="12"/>
      <c r="P120" s="12"/>
      <c r="Q120" s="12"/>
      <c r="R120" s="12"/>
    </row>
    <row r="121" ht="17.25" customHeight="1">
      <c r="A121" s="799">
        <f>A120+1</f>
        <v>3</v>
      </c>
      <c r="B121" s="810">
        <v>10181</v>
      </c>
      <c r="C121" s="801">
        <v>10181</v>
      </c>
      <c r="D121" s="801">
        <v>84160</v>
      </c>
      <c r="E121" t="s" s="802">
        <v>756</v>
      </c>
      <c r="F121" t="s" s="802">
        <v>757</v>
      </c>
      <c r="G121" s="803">
        <v>44198</v>
      </c>
      <c r="H121" t="s" s="802">
        <v>668</v>
      </c>
      <c r="I121" t="s" s="802">
        <v>669</v>
      </c>
      <c r="J121" t="s" s="802">
        <v>51</v>
      </c>
      <c r="K121" t="s" s="802">
        <v>71</v>
      </c>
      <c r="L121" t="s" s="802">
        <v>70</v>
      </c>
      <c r="M121" s="811"/>
      <c r="N121" s="12"/>
      <c r="O121" s="12"/>
      <c r="P121" s="12"/>
      <c r="Q121" s="12"/>
      <c r="R121" s="12"/>
    </row>
    <row r="122" ht="17.25" customHeight="1">
      <c r="A122" s="799">
        <f>A121+1</f>
        <v>4</v>
      </c>
      <c r="B122" s="810">
        <v>10182</v>
      </c>
      <c r="C122" s="801">
        <v>10182</v>
      </c>
      <c r="D122" s="801">
        <v>84164</v>
      </c>
      <c r="E122" t="s" s="802">
        <v>762</v>
      </c>
      <c r="F122" t="s" s="802">
        <v>763</v>
      </c>
      <c r="G122" s="803">
        <v>44198</v>
      </c>
      <c r="H122" t="s" s="802">
        <v>668</v>
      </c>
      <c r="I122" t="s" s="802">
        <v>669</v>
      </c>
      <c r="J122" t="s" s="802">
        <v>51</v>
      </c>
      <c r="K122" t="s" s="802">
        <v>71</v>
      </c>
      <c r="L122" t="s" s="802">
        <v>70</v>
      </c>
      <c r="M122" s="811"/>
      <c r="N122" s="12"/>
      <c r="O122" s="12"/>
      <c r="P122" s="12"/>
      <c r="Q122" s="12"/>
      <c r="R122" s="12"/>
    </row>
    <row r="123" ht="17.25" customHeight="1">
      <c r="A123" s="799">
        <f>A122+1</f>
        <v>5</v>
      </c>
      <c r="B123" s="810">
        <v>10183</v>
      </c>
      <c r="C123" s="801">
        <v>10183</v>
      </c>
      <c r="D123" s="801">
        <v>84163</v>
      </c>
      <c r="E123" t="s" s="802">
        <v>771</v>
      </c>
      <c r="F123" t="s" s="802">
        <v>772</v>
      </c>
      <c r="G123" s="803">
        <v>44198</v>
      </c>
      <c r="H123" t="s" s="802">
        <v>668</v>
      </c>
      <c r="I123" t="s" s="802">
        <v>669</v>
      </c>
      <c r="J123" t="s" s="802">
        <v>51</v>
      </c>
      <c r="K123" t="s" s="802">
        <v>71</v>
      </c>
      <c r="L123" t="s" s="802">
        <v>70</v>
      </c>
      <c r="M123" s="830"/>
      <c r="N123" s="12"/>
      <c r="O123" s="12"/>
      <c r="P123" s="12"/>
      <c r="Q123" s="12"/>
      <c r="R123" s="12"/>
    </row>
    <row r="124" ht="17.25" customHeight="1">
      <c r="A124" s="799">
        <f>A123+1</f>
        <v>6</v>
      </c>
      <c r="B124" s="810">
        <v>10184</v>
      </c>
      <c r="C124" s="801">
        <v>10184</v>
      </c>
      <c r="D124" s="801">
        <v>84166</v>
      </c>
      <c r="E124" t="s" s="802">
        <v>776</v>
      </c>
      <c r="F124" t="s" s="802">
        <v>777</v>
      </c>
      <c r="G124" s="803">
        <v>44198</v>
      </c>
      <c r="H124" t="s" s="802">
        <v>668</v>
      </c>
      <c r="I124" t="s" s="802">
        <v>669</v>
      </c>
      <c r="J124" t="s" s="802">
        <v>51</v>
      </c>
      <c r="K124" t="s" s="802">
        <v>71</v>
      </c>
      <c r="L124" t="s" s="802">
        <v>70</v>
      </c>
      <c r="M124" s="830"/>
      <c r="N124" s="12"/>
      <c r="O124" s="12"/>
      <c r="P124" s="12"/>
      <c r="Q124" s="12"/>
      <c r="R124" s="12"/>
    </row>
    <row r="125" ht="17.25" customHeight="1">
      <c r="A125" s="799">
        <f>A124+1</f>
        <v>7</v>
      </c>
      <c r="B125" s="810">
        <v>10185</v>
      </c>
      <c r="C125" s="801">
        <v>10185</v>
      </c>
      <c r="D125" s="801">
        <v>94419</v>
      </c>
      <c r="E125" t="s" s="802">
        <v>782</v>
      </c>
      <c r="F125" t="s" s="802">
        <v>783</v>
      </c>
      <c r="G125" s="803">
        <v>44198</v>
      </c>
      <c r="H125" t="s" s="802">
        <v>668</v>
      </c>
      <c r="I125" t="s" s="802">
        <v>669</v>
      </c>
      <c r="J125" t="s" s="802">
        <v>51</v>
      </c>
      <c r="K125" t="s" s="802">
        <v>71</v>
      </c>
      <c r="L125" t="s" s="802">
        <v>70</v>
      </c>
      <c r="M125" s="830"/>
      <c r="N125" s="12"/>
      <c r="O125" s="12"/>
      <c r="P125" s="12"/>
      <c r="Q125" s="12"/>
      <c r="R125" s="12"/>
    </row>
    <row r="126" ht="17.25" customHeight="1">
      <c r="A126" s="799">
        <f>A125+1</f>
        <v>8</v>
      </c>
      <c r="B126" s="810">
        <v>10186</v>
      </c>
      <c r="C126" s="801">
        <v>10186</v>
      </c>
      <c r="D126" s="801">
        <v>84416</v>
      </c>
      <c r="E126" t="s" s="802">
        <v>787</v>
      </c>
      <c r="F126" t="s" s="802">
        <v>788</v>
      </c>
      <c r="G126" s="803">
        <v>44198</v>
      </c>
      <c r="H126" t="s" s="802">
        <v>668</v>
      </c>
      <c r="I126" t="s" s="802">
        <v>166</v>
      </c>
      <c r="J126" t="s" s="802">
        <v>51</v>
      </c>
      <c r="K126" t="s" s="802">
        <v>447</v>
      </c>
      <c r="L126" t="s" s="802">
        <v>52</v>
      </c>
      <c r="M126" s="830"/>
      <c r="N126" s="12"/>
      <c r="O126" s="12"/>
      <c r="P126" s="12"/>
      <c r="Q126" s="12"/>
      <c r="R126" s="12"/>
    </row>
    <row r="127" ht="17.25" customHeight="1">
      <c r="A127" s="831">
        <f>A126+1</f>
        <v>9</v>
      </c>
      <c r="B127" s="832">
        <v>10176</v>
      </c>
      <c r="C127" s="833">
        <v>10176</v>
      </c>
      <c r="D127" s="833">
        <v>80939</v>
      </c>
      <c r="E127" t="s" s="834">
        <v>107</v>
      </c>
      <c r="F127" t="s" s="834">
        <v>724</v>
      </c>
      <c r="G127" s="835">
        <v>44209</v>
      </c>
      <c r="H127" t="s" s="834">
        <v>49</v>
      </c>
      <c r="I127" t="s" s="834">
        <v>166</v>
      </c>
      <c r="J127" t="s" s="834">
        <v>241</v>
      </c>
      <c r="K127" t="s" s="834">
        <v>1534</v>
      </c>
      <c r="L127" t="s" s="834">
        <v>52</v>
      </c>
      <c r="M127" s="830"/>
      <c r="N127" s="12"/>
      <c r="O127" s="12"/>
      <c r="P127" s="12"/>
      <c r="Q127" s="12"/>
      <c r="R127" s="12"/>
    </row>
    <row r="128" ht="17.25" customHeight="1">
      <c r="A128" t="s" s="836">
        <v>1194</v>
      </c>
      <c r="B128" s="810">
        <v>10190</v>
      </c>
      <c r="C128" s="801">
        <v>10190</v>
      </c>
      <c r="D128" t="s" s="837">
        <v>1535</v>
      </c>
      <c r="E128" t="s" s="802">
        <v>1536</v>
      </c>
      <c r="F128" t="s" s="802">
        <v>1537</v>
      </c>
      <c r="G128" s="803">
        <v>44320</v>
      </c>
      <c r="H128" t="s" s="802">
        <v>1554</v>
      </c>
      <c r="I128" t="s" s="802">
        <v>1538</v>
      </c>
      <c r="J128" t="s" s="802">
        <v>1554</v>
      </c>
      <c r="K128" t="s" s="802">
        <v>1539</v>
      </c>
      <c r="L128" t="s" s="802">
        <v>549</v>
      </c>
      <c r="M128" s="830"/>
      <c r="N128" s="12"/>
      <c r="O128" s="12"/>
      <c r="P128" s="12"/>
      <c r="Q128" s="12"/>
      <c r="R128" s="12"/>
    </row>
    <row r="129" ht="17.25" customHeight="1">
      <c r="A129" s="838">
        <v>10</v>
      </c>
      <c r="B129" s="832">
        <v>10080</v>
      </c>
      <c r="C129" s="833">
        <v>14457</v>
      </c>
      <c r="D129" s="833">
        <v>85435</v>
      </c>
      <c r="E129" t="s" s="834">
        <v>319</v>
      </c>
      <c r="F129" t="s" s="834">
        <v>445</v>
      </c>
      <c r="G129" s="835">
        <v>44372</v>
      </c>
      <c r="H129" t="s" s="834">
        <v>49</v>
      </c>
      <c r="I129" t="s" s="834">
        <v>166</v>
      </c>
      <c r="J129" t="s" s="834">
        <v>51</v>
      </c>
      <c r="K129" t="s" s="834">
        <v>447</v>
      </c>
      <c r="L129" t="s" s="834">
        <v>52</v>
      </c>
      <c r="M129" s="57"/>
      <c r="N129" s="12"/>
      <c r="O129" s="12"/>
      <c r="P129" s="12"/>
      <c r="Q129" s="12"/>
      <c r="R129" s="12"/>
    </row>
    <row r="130" ht="17.25" customHeight="1">
      <c r="A130" t="s" s="836">
        <v>1194</v>
      </c>
      <c r="B130" s="810">
        <v>10191</v>
      </c>
      <c r="C130" s="801">
        <v>10191</v>
      </c>
      <c r="D130" s="801">
        <v>91054</v>
      </c>
      <c r="E130" t="s" s="802">
        <v>1540</v>
      </c>
      <c r="F130" t="s" s="802">
        <v>1338</v>
      </c>
      <c r="G130" s="803">
        <v>44427</v>
      </c>
      <c r="H130" t="s" s="802">
        <v>745</v>
      </c>
      <c r="I130" t="s" s="802">
        <v>600</v>
      </c>
      <c r="J130" t="s" s="802">
        <v>745</v>
      </c>
      <c r="K130" t="s" s="802">
        <v>71</v>
      </c>
      <c r="L130" t="s" s="802">
        <v>70</v>
      </c>
      <c r="M130" s="57"/>
      <c r="N130" s="12"/>
      <c r="O130" s="12"/>
      <c r="P130" s="12"/>
      <c r="Q130" s="12"/>
      <c r="R130" s="12"/>
    </row>
    <row r="131" ht="17.25" customHeight="1">
      <c r="A131" s="839">
        <v>11</v>
      </c>
      <c r="B131" s="810">
        <v>10189</v>
      </c>
      <c r="C131" s="801">
        <v>10189</v>
      </c>
      <c r="D131" s="801">
        <v>94336</v>
      </c>
      <c r="E131" t="s" s="802">
        <v>808</v>
      </c>
      <c r="F131" t="s" s="802">
        <v>809</v>
      </c>
      <c r="G131" s="803">
        <v>44499</v>
      </c>
      <c r="H131" t="s" s="802">
        <v>668</v>
      </c>
      <c r="I131" t="s" s="802">
        <v>669</v>
      </c>
      <c r="J131" t="s" s="802">
        <v>51</v>
      </c>
      <c r="K131" t="s" s="802">
        <v>71</v>
      </c>
      <c r="L131" t="s" s="802">
        <v>70</v>
      </c>
      <c r="M131" s="57"/>
      <c r="N131" s="12"/>
      <c r="O131" s="12"/>
      <c r="P131" s="12"/>
      <c r="Q131" s="12"/>
      <c r="R131" s="12"/>
    </row>
    <row r="132" ht="17.25" customHeight="1">
      <c r="A132" s="799">
        <v>12</v>
      </c>
      <c r="B132" s="810">
        <v>10180</v>
      </c>
      <c r="C132" s="801">
        <v>10180</v>
      </c>
      <c r="D132" s="801">
        <v>80933</v>
      </c>
      <c r="E132" t="s" s="802">
        <v>751</v>
      </c>
      <c r="F132" t="s" s="802">
        <v>752</v>
      </c>
      <c r="G132" s="803">
        <v>44518</v>
      </c>
      <c r="H132" t="s" s="802">
        <v>49</v>
      </c>
      <c r="I132" t="s" s="802">
        <v>1484</v>
      </c>
      <c r="J132" t="s" s="802">
        <v>241</v>
      </c>
      <c r="K132" t="s" s="802">
        <v>71</v>
      </c>
      <c r="L132" t="s" s="802">
        <v>70</v>
      </c>
      <c r="M132" s="57"/>
      <c r="N132" s="12"/>
      <c r="O132" s="12"/>
      <c r="P132" s="12"/>
      <c r="Q132" s="12"/>
      <c r="R132" s="12"/>
    </row>
    <row r="133" ht="17.25" customHeight="1">
      <c r="A133" s="799">
        <v>13</v>
      </c>
      <c r="B133" s="810">
        <v>10187</v>
      </c>
      <c r="C133" s="801">
        <v>10187</v>
      </c>
      <c r="D133" s="801">
        <v>80687</v>
      </c>
      <c r="E133" t="s" s="802">
        <v>261</v>
      </c>
      <c r="F133" t="s" s="802">
        <v>1541</v>
      </c>
      <c r="G133" s="803">
        <v>44544</v>
      </c>
      <c r="H133" t="s" s="802">
        <v>49</v>
      </c>
      <c r="I133" t="s" s="802">
        <v>50</v>
      </c>
      <c r="J133" t="s" s="802">
        <v>51</v>
      </c>
      <c r="K133" t="s" s="802">
        <v>1491</v>
      </c>
      <c r="L133" t="s" s="802">
        <v>52</v>
      </c>
      <c r="M133" s="57"/>
      <c r="N133" s="12"/>
      <c r="O133" s="12"/>
      <c r="P133" s="12"/>
      <c r="Q133" s="12"/>
      <c r="R133" s="12"/>
    </row>
    <row r="134" ht="17.25" customHeight="1">
      <c r="A134" s="812"/>
      <c r="B134" s="810"/>
      <c r="C134" s="801"/>
      <c r="D134" s="801"/>
      <c r="E134" s="804"/>
      <c r="F134" s="804"/>
      <c r="G134" s="803"/>
      <c r="H134" s="804"/>
      <c r="I134" s="804"/>
      <c r="J134" s="804"/>
      <c r="K134" s="804"/>
      <c r="L134" s="804"/>
      <c r="M134" s="57"/>
      <c r="N134" s="12"/>
      <c r="O134" s="12"/>
      <c r="P134" s="12"/>
      <c r="Q134" s="12"/>
      <c r="R134" s="12"/>
    </row>
    <row r="135" ht="17.25" customHeight="1">
      <c r="A135" s="812"/>
      <c r="B135" s="810"/>
      <c r="C135" s="801"/>
      <c r="D135" s="801"/>
      <c r="E135" s="804"/>
      <c r="F135" s="804"/>
      <c r="G135" s="803"/>
      <c r="H135" s="804"/>
      <c r="I135" s="804"/>
      <c r="J135" s="804"/>
      <c r="K135" s="804"/>
      <c r="L135" s="804"/>
      <c r="M135" s="57"/>
      <c r="N135" s="12"/>
      <c r="O135" s="12"/>
      <c r="P135" s="12"/>
      <c r="Q135" s="12"/>
      <c r="R135" s="12"/>
    </row>
    <row r="136" ht="17.25" customHeight="1">
      <c r="A136" s="812"/>
      <c r="B136" s="810"/>
      <c r="C136" s="801"/>
      <c r="D136" s="801"/>
      <c r="E136" s="804"/>
      <c r="F136" s="804"/>
      <c r="G136" s="803"/>
      <c r="H136" s="804"/>
      <c r="I136" s="804"/>
      <c r="J136" s="804"/>
      <c r="K136" s="804"/>
      <c r="L136" s="804"/>
      <c r="M136" s="57"/>
      <c r="N136" s="12"/>
      <c r="O136" s="12"/>
      <c r="P136" s="12"/>
      <c r="Q136" s="12"/>
      <c r="R136" s="12"/>
    </row>
    <row r="137" ht="16.5" customHeight="1">
      <c r="A137" s="812"/>
      <c r="B137" s="820"/>
      <c r="C137" s="840"/>
      <c r="D137" s="840"/>
      <c r="E137" s="841"/>
      <c r="F137" s="841"/>
      <c r="G137" s="823"/>
      <c r="H137" s="842"/>
      <c r="I137" s="842"/>
      <c r="J137" s="842"/>
      <c r="K137" s="842"/>
      <c r="L137" s="842"/>
      <c r="M137" s="57"/>
      <c r="N137" s="12"/>
      <c r="O137" s="12"/>
      <c r="P137" s="12"/>
      <c r="Q137" s="12"/>
      <c r="R137" s="12"/>
    </row>
    <row r="138" ht="15.95" customHeight="1">
      <c r="A138" s="788"/>
      <c r="B138" s="843"/>
      <c r="C138" s="844">
        <v>2021</v>
      </c>
      <c r="D138" t="s" s="845">
        <v>2846</v>
      </c>
      <c r="E138" s="846"/>
      <c r="F138" s="847"/>
      <c r="G138" s="848"/>
      <c r="H138" s="849"/>
      <c r="I138" s="849"/>
      <c r="J138" s="850"/>
      <c r="K138" s="850"/>
      <c r="L138" s="850"/>
      <c r="M138" s="12"/>
      <c r="N138" s="12"/>
      <c r="O138" s="12"/>
      <c r="P138" s="12"/>
      <c r="Q138" s="12"/>
      <c r="R138" s="12"/>
    </row>
    <row r="139" ht="17.25" customHeight="1">
      <c r="A139" s="799">
        <v>1</v>
      </c>
      <c r="B139" s="810">
        <v>18121</v>
      </c>
      <c r="C139" s="801">
        <v>18121</v>
      </c>
      <c r="D139" s="801">
        <v>85435</v>
      </c>
      <c r="E139" t="s" s="802">
        <v>319</v>
      </c>
      <c r="F139" t="s" s="802">
        <v>929</v>
      </c>
      <c r="G139" s="851">
        <v>44355</v>
      </c>
      <c r="H139" t="s" s="802">
        <v>931</v>
      </c>
      <c r="I139" t="s" s="802">
        <v>1497</v>
      </c>
      <c r="J139" t="s" s="802">
        <v>931</v>
      </c>
      <c r="K139" t="s" s="802">
        <v>2847</v>
      </c>
      <c r="L139" t="s" s="802">
        <v>70</v>
      </c>
      <c r="M139" s="57"/>
      <c r="N139" s="12"/>
      <c r="O139" s="12"/>
      <c r="P139" s="12"/>
      <c r="Q139" s="12"/>
      <c r="R139" s="12"/>
    </row>
    <row r="140" ht="17.25" customHeight="1">
      <c r="A140" s="799">
        <f>A139+1</f>
        <v>2</v>
      </c>
      <c r="B140" s="810">
        <v>18122</v>
      </c>
      <c r="C140" s="801">
        <v>18122</v>
      </c>
      <c r="D140" s="801">
        <v>81829</v>
      </c>
      <c r="E140" t="s" s="802">
        <v>937</v>
      </c>
      <c r="F140" t="s" s="802">
        <v>938</v>
      </c>
      <c r="G140" s="851">
        <v>44354</v>
      </c>
      <c r="H140" t="s" s="802">
        <v>931</v>
      </c>
      <c r="I140" t="s" s="802">
        <v>1497</v>
      </c>
      <c r="J140" t="s" s="802">
        <v>931</v>
      </c>
      <c r="K140" t="s" s="802">
        <v>2847</v>
      </c>
      <c r="L140" t="s" s="802">
        <v>70</v>
      </c>
      <c r="M140" s="57"/>
      <c r="N140" s="12"/>
      <c r="O140" s="12"/>
      <c r="P140" s="12"/>
      <c r="Q140" s="12"/>
      <c r="R140" s="12"/>
    </row>
    <row r="141" ht="17.25" customHeight="1">
      <c r="A141" s="799">
        <f>A140+1</f>
        <v>3</v>
      </c>
      <c r="B141" s="810">
        <v>18123</v>
      </c>
      <c r="C141" s="801">
        <v>18123</v>
      </c>
      <c r="D141" s="801">
        <v>80992</v>
      </c>
      <c r="E141" t="s" s="802">
        <v>107</v>
      </c>
      <c r="F141" t="s" s="802">
        <v>943</v>
      </c>
      <c r="G141" s="851">
        <v>44354</v>
      </c>
      <c r="H141" t="s" s="802">
        <v>931</v>
      </c>
      <c r="I141" t="s" s="802">
        <v>1497</v>
      </c>
      <c r="J141" t="s" s="802">
        <v>931</v>
      </c>
      <c r="K141" t="s" s="802">
        <v>2847</v>
      </c>
      <c r="L141" t="s" s="802">
        <v>70</v>
      </c>
      <c r="M141" s="57"/>
      <c r="N141" s="12"/>
      <c r="O141" s="12"/>
      <c r="P141" s="12"/>
      <c r="Q141" s="12"/>
      <c r="R141" s="12"/>
    </row>
    <row r="142" ht="17.25" customHeight="1">
      <c r="A142" s="799">
        <f>A141+1</f>
        <v>4</v>
      </c>
      <c r="B142" s="810">
        <v>18124</v>
      </c>
      <c r="C142" s="801">
        <v>18124</v>
      </c>
      <c r="D142" s="801">
        <v>80993</v>
      </c>
      <c r="E142" t="s" s="802">
        <v>107</v>
      </c>
      <c r="F142" t="s" s="802">
        <v>946</v>
      </c>
      <c r="G142" s="851">
        <v>44356</v>
      </c>
      <c r="H142" t="s" s="802">
        <v>931</v>
      </c>
      <c r="I142" t="s" s="802">
        <v>1497</v>
      </c>
      <c r="J142" t="s" s="802">
        <v>931</v>
      </c>
      <c r="K142" t="s" s="802">
        <v>2847</v>
      </c>
      <c r="L142" t="s" s="802">
        <v>70</v>
      </c>
      <c r="M142" s="57"/>
      <c r="N142" s="12"/>
      <c r="O142" s="12"/>
      <c r="P142" s="12"/>
      <c r="Q142" s="12"/>
      <c r="R142" s="12"/>
    </row>
    <row r="143" ht="17.25" customHeight="1">
      <c r="A143" s="799">
        <f>A142+1</f>
        <v>5</v>
      </c>
      <c r="B143" s="810">
        <v>18126</v>
      </c>
      <c r="C143" s="801">
        <v>18126</v>
      </c>
      <c r="D143" s="801">
        <v>81249</v>
      </c>
      <c r="E143" t="s" s="802">
        <v>949</v>
      </c>
      <c r="F143" t="s" s="802">
        <v>950</v>
      </c>
      <c r="G143" s="851">
        <v>44363</v>
      </c>
      <c r="H143" t="s" s="802">
        <v>931</v>
      </c>
      <c r="I143" t="s" s="802">
        <v>1497</v>
      </c>
      <c r="J143" t="s" s="802">
        <v>931</v>
      </c>
      <c r="K143" t="s" s="802">
        <v>2847</v>
      </c>
      <c r="L143" t="s" s="802">
        <v>70</v>
      </c>
      <c r="M143" s="57"/>
      <c r="N143" s="12"/>
      <c r="O143" s="12"/>
      <c r="P143" s="12"/>
      <c r="Q143" s="12"/>
      <c r="R143" s="12"/>
    </row>
    <row r="144" ht="17.25" customHeight="1">
      <c r="A144" s="799">
        <f>A143+1</f>
        <v>6</v>
      </c>
      <c r="B144" s="810">
        <v>18128</v>
      </c>
      <c r="C144" s="801">
        <v>18128</v>
      </c>
      <c r="D144" s="801">
        <v>83278</v>
      </c>
      <c r="E144" t="s" s="802">
        <v>67</v>
      </c>
      <c r="F144" t="s" s="802">
        <v>953</v>
      </c>
      <c r="G144" s="851">
        <v>44368</v>
      </c>
      <c r="H144" t="s" s="802">
        <v>931</v>
      </c>
      <c r="I144" t="s" s="802">
        <v>1497</v>
      </c>
      <c r="J144" t="s" s="802">
        <v>931</v>
      </c>
      <c r="K144" t="s" s="802">
        <v>2847</v>
      </c>
      <c r="L144" t="s" s="802">
        <v>70</v>
      </c>
      <c r="M144" s="57"/>
      <c r="N144" s="12"/>
      <c r="O144" s="12"/>
      <c r="P144" s="12"/>
      <c r="Q144" s="12"/>
      <c r="R144" s="12"/>
    </row>
    <row r="145" ht="17.25" customHeight="1">
      <c r="A145" s="799">
        <f>A144+1</f>
        <v>7</v>
      </c>
      <c r="B145" s="810">
        <v>18129</v>
      </c>
      <c r="C145" s="801">
        <v>18129</v>
      </c>
      <c r="D145" s="801">
        <v>83512</v>
      </c>
      <c r="E145" t="s" s="802">
        <v>955</v>
      </c>
      <c r="F145" t="s" s="802">
        <v>956</v>
      </c>
      <c r="G145" s="851">
        <v>44356</v>
      </c>
      <c r="H145" t="s" s="802">
        <v>931</v>
      </c>
      <c r="I145" t="s" s="802">
        <v>1497</v>
      </c>
      <c r="J145" t="s" s="802">
        <v>931</v>
      </c>
      <c r="K145" t="s" s="802">
        <v>2847</v>
      </c>
      <c r="L145" t="s" s="802">
        <v>70</v>
      </c>
      <c r="M145" s="57"/>
      <c r="N145" s="12"/>
      <c r="O145" s="12"/>
      <c r="P145" s="12"/>
      <c r="Q145" s="12"/>
      <c r="R145" s="12"/>
    </row>
    <row r="146" ht="17.25" customHeight="1">
      <c r="A146" s="799">
        <f>A145+1</f>
        <v>8</v>
      </c>
      <c r="B146" s="810">
        <v>18130</v>
      </c>
      <c r="C146" s="801">
        <v>18130</v>
      </c>
      <c r="D146" s="801">
        <v>82377</v>
      </c>
      <c r="E146" t="s" s="802">
        <v>75</v>
      </c>
      <c r="F146" t="s" s="802">
        <v>2848</v>
      </c>
      <c r="G146" s="851">
        <v>44375</v>
      </c>
      <c r="H146" t="s" s="802">
        <v>931</v>
      </c>
      <c r="I146" t="s" s="802">
        <v>1497</v>
      </c>
      <c r="J146" t="s" s="802">
        <v>931</v>
      </c>
      <c r="K146" t="s" s="802">
        <v>2847</v>
      </c>
      <c r="L146" t="s" s="802">
        <v>70</v>
      </c>
      <c r="M146" s="57"/>
      <c r="N146" s="12"/>
      <c r="O146" s="12"/>
      <c r="P146" s="12"/>
      <c r="Q146" s="12"/>
      <c r="R146" s="12"/>
    </row>
    <row r="147" ht="17.25" customHeight="1">
      <c r="A147" s="799">
        <f>A146+1</f>
        <v>9</v>
      </c>
      <c r="B147" s="810">
        <v>18134</v>
      </c>
      <c r="C147" s="801">
        <v>18134</v>
      </c>
      <c r="D147" s="801">
        <v>81375</v>
      </c>
      <c r="E147" t="s" s="802">
        <v>107</v>
      </c>
      <c r="F147" t="s" s="802">
        <v>959</v>
      </c>
      <c r="G147" s="851">
        <v>44368</v>
      </c>
      <c r="H147" t="s" s="802">
        <v>931</v>
      </c>
      <c r="I147" t="s" s="802">
        <v>1497</v>
      </c>
      <c r="J147" t="s" s="802">
        <v>931</v>
      </c>
      <c r="K147" t="s" s="802">
        <v>2847</v>
      </c>
      <c r="L147" t="s" s="802">
        <v>70</v>
      </c>
      <c r="M147" s="57"/>
      <c r="N147" s="12"/>
      <c r="O147" s="12"/>
      <c r="P147" s="12"/>
      <c r="Q147" s="12"/>
      <c r="R147" s="12"/>
    </row>
    <row r="148" ht="17.25" customHeight="1">
      <c r="A148" s="799">
        <f>A147+1</f>
        <v>10</v>
      </c>
      <c r="B148" s="810">
        <v>18135</v>
      </c>
      <c r="C148" s="801">
        <v>18135</v>
      </c>
      <c r="D148" s="801">
        <v>81369</v>
      </c>
      <c r="E148" t="s" s="802">
        <v>107</v>
      </c>
      <c r="F148" t="s" s="802">
        <v>961</v>
      </c>
      <c r="G148" s="851">
        <v>44361</v>
      </c>
      <c r="H148" t="s" s="802">
        <v>931</v>
      </c>
      <c r="I148" t="s" s="802">
        <v>1497</v>
      </c>
      <c r="J148" t="s" s="802">
        <v>931</v>
      </c>
      <c r="K148" t="s" s="802">
        <v>2847</v>
      </c>
      <c r="L148" t="s" s="802">
        <v>70</v>
      </c>
      <c r="M148" s="57"/>
      <c r="N148" s="12"/>
      <c r="O148" s="12"/>
      <c r="P148" s="12"/>
      <c r="Q148" s="12"/>
      <c r="R148" s="12"/>
    </row>
    <row r="149" ht="17.25" customHeight="1">
      <c r="A149" s="799">
        <f>A148+1</f>
        <v>11</v>
      </c>
      <c r="B149" s="810">
        <v>18136</v>
      </c>
      <c r="C149" s="801">
        <v>18136</v>
      </c>
      <c r="D149" s="801">
        <v>81371</v>
      </c>
      <c r="E149" t="s" s="802">
        <v>107</v>
      </c>
      <c r="F149" t="s" s="802">
        <v>964</v>
      </c>
      <c r="G149" s="851">
        <v>44362</v>
      </c>
      <c r="H149" t="s" s="802">
        <v>931</v>
      </c>
      <c r="I149" t="s" s="802">
        <v>1497</v>
      </c>
      <c r="J149" t="s" s="802">
        <v>931</v>
      </c>
      <c r="K149" t="s" s="802">
        <v>2847</v>
      </c>
      <c r="L149" t="s" s="802">
        <v>70</v>
      </c>
      <c r="M149" s="57"/>
      <c r="N149" s="12"/>
      <c r="O149" s="12"/>
      <c r="P149" s="12"/>
      <c r="Q149" s="12"/>
      <c r="R149" s="12"/>
    </row>
    <row r="150" ht="17.25" customHeight="1">
      <c r="A150" s="799">
        <f>A149+1</f>
        <v>12</v>
      </c>
      <c r="B150" s="810">
        <v>18137</v>
      </c>
      <c r="C150" s="801">
        <v>18137</v>
      </c>
      <c r="D150" s="801">
        <v>83607</v>
      </c>
      <c r="E150" t="s" s="802">
        <v>967</v>
      </c>
      <c r="F150" t="s" s="802">
        <v>968</v>
      </c>
      <c r="G150" s="851">
        <v>44372</v>
      </c>
      <c r="H150" t="s" s="802">
        <v>931</v>
      </c>
      <c r="I150" t="s" s="802">
        <v>1497</v>
      </c>
      <c r="J150" t="s" s="802">
        <v>931</v>
      </c>
      <c r="K150" t="s" s="802">
        <v>2847</v>
      </c>
      <c r="L150" t="s" s="802">
        <v>70</v>
      </c>
      <c r="M150" s="57"/>
      <c r="N150" s="12"/>
      <c r="O150" s="12"/>
      <c r="P150" s="12"/>
      <c r="Q150" s="12"/>
      <c r="R150" s="12"/>
    </row>
    <row r="151" ht="17.25" customHeight="1">
      <c r="A151" s="799">
        <f>A150+1</f>
        <v>13</v>
      </c>
      <c r="B151" s="810">
        <v>18138</v>
      </c>
      <c r="C151" s="801">
        <v>18138</v>
      </c>
      <c r="D151" s="801">
        <v>80933</v>
      </c>
      <c r="E151" t="s" s="802">
        <v>107</v>
      </c>
      <c r="F151" t="s" s="802">
        <v>970</v>
      </c>
      <c r="G151" s="851">
        <v>44365</v>
      </c>
      <c r="H151" t="s" s="802">
        <v>931</v>
      </c>
      <c r="I151" t="s" s="802">
        <v>1497</v>
      </c>
      <c r="J151" t="s" s="802">
        <v>931</v>
      </c>
      <c r="K151" t="s" s="802">
        <v>2847</v>
      </c>
      <c r="L151" t="s" s="802">
        <v>70</v>
      </c>
      <c r="M151" s="57"/>
      <c r="N151" s="12"/>
      <c r="O151" s="12"/>
      <c r="P151" s="12"/>
      <c r="Q151" s="12"/>
      <c r="R151" s="12"/>
    </row>
    <row r="152" ht="17.25" customHeight="1">
      <c r="A152" s="799">
        <f>A151+1</f>
        <v>14</v>
      </c>
      <c r="B152" s="810">
        <v>18139</v>
      </c>
      <c r="C152" s="801">
        <v>18139</v>
      </c>
      <c r="D152" s="801">
        <v>85716</v>
      </c>
      <c r="E152" t="s" s="802">
        <v>973</v>
      </c>
      <c r="F152" t="s" s="802">
        <v>974</v>
      </c>
      <c r="G152" s="851">
        <v>44364</v>
      </c>
      <c r="H152" t="s" s="802">
        <v>931</v>
      </c>
      <c r="I152" t="s" s="802">
        <v>1497</v>
      </c>
      <c r="J152" t="s" s="802">
        <v>931</v>
      </c>
      <c r="K152" t="s" s="802">
        <v>2847</v>
      </c>
      <c r="L152" t="s" s="802">
        <v>70</v>
      </c>
      <c r="M152" s="57"/>
      <c r="N152" s="12"/>
      <c r="O152" s="12"/>
      <c r="P152" s="12"/>
      <c r="Q152" s="12"/>
      <c r="R152" s="12"/>
    </row>
    <row r="153" ht="17.25" customHeight="1">
      <c r="A153" s="799">
        <f>A152+1</f>
        <v>15</v>
      </c>
      <c r="B153" s="810">
        <v>18140</v>
      </c>
      <c r="C153" s="801">
        <v>18140</v>
      </c>
      <c r="D153" s="801">
        <v>82256</v>
      </c>
      <c r="E153" t="s" s="802">
        <v>631</v>
      </c>
      <c r="F153" t="s" s="802">
        <v>978</v>
      </c>
      <c r="G153" s="851">
        <v>44376</v>
      </c>
      <c r="H153" t="s" s="802">
        <v>931</v>
      </c>
      <c r="I153" t="s" s="802">
        <v>1497</v>
      </c>
      <c r="J153" t="s" s="802">
        <v>931</v>
      </c>
      <c r="K153" t="s" s="802">
        <v>2847</v>
      </c>
      <c r="L153" t="s" s="802">
        <v>70</v>
      </c>
      <c r="M153" s="57"/>
      <c r="N153" s="12"/>
      <c r="O153" s="12"/>
      <c r="P153" s="12"/>
      <c r="Q153" s="12"/>
      <c r="R153" s="12"/>
    </row>
    <row r="154" ht="17.25" customHeight="1">
      <c r="A154" s="799">
        <f>A153+1</f>
        <v>16</v>
      </c>
      <c r="B154" s="810">
        <v>18142</v>
      </c>
      <c r="C154" s="801">
        <v>18142</v>
      </c>
      <c r="D154" s="801">
        <v>83059</v>
      </c>
      <c r="E154" t="s" s="802">
        <v>984</v>
      </c>
      <c r="F154" t="s" s="802">
        <v>985</v>
      </c>
      <c r="G154" s="851">
        <v>44370</v>
      </c>
      <c r="H154" t="s" s="802">
        <v>931</v>
      </c>
      <c r="I154" t="s" s="802">
        <v>1497</v>
      </c>
      <c r="J154" t="s" s="802">
        <v>931</v>
      </c>
      <c r="K154" t="s" s="802">
        <v>2847</v>
      </c>
      <c r="L154" t="s" s="802">
        <v>70</v>
      </c>
      <c r="M154" s="57"/>
      <c r="N154" s="12"/>
      <c r="O154" s="12"/>
      <c r="P154" s="12"/>
      <c r="Q154" s="12"/>
      <c r="R154" s="12"/>
    </row>
    <row r="155" ht="17.25" customHeight="1">
      <c r="A155" s="799">
        <f>A154+1</f>
        <v>17</v>
      </c>
      <c r="B155" s="810">
        <v>18144</v>
      </c>
      <c r="C155" s="801">
        <v>18144</v>
      </c>
      <c r="D155" s="801">
        <v>81737</v>
      </c>
      <c r="E155" t="s" s="802">
        <v>107</v>
      </c>
      <c r="F155" t="s" s="802">
        <v>991</v>
      </c>
      <c r="G155" s="851">
        <v>44375</v>
      </c>
      <c r="H155" t="s" s="802">
        <v>931</v>
      </c>
      <c r="I155" t="s" s="802">
        <v>1497</v>
      </c>
      <c r="J155" t="s" s="802">
        <v>931</v>
      </c>
      <c r="K155" t="s" s="802">
        <v>2847</v>
      </c>
      <c r="L155" t="s" s="802">
        <v>70</v>
      </c>
      <c r="M155" s="57"/>
      <c r="N155" s="12"/>
      <c r="O155" s="12"/>
      <c r="P155" s="12"/>
      <c r="Q155" s="12"/>
      <c r="R155" s="12"/>
    </row>
    <row r="156" ht="16.5" customHeight="1">
      <c r="A156" s="799">
        <f>A155+1</f>
        <v>18</v>
      </c>
      <c r="B156" s="800">
        <v>18155</v>
      </c>
      <c r="C156" s="806">
        <v>18155</v>
      </c>
      <c r="D156" s="806">
        <v>80331</v>
      </c>
      <c r="E156" t="s" s="807">
        <v>107</v>
      </c>
      <c r="F156" t="s" s="807">
        <v>1012</v>
      </c>
      <c r="G156" s="852">
        <v>44377</v>
      </c>
      <c r="H156" t="s" s="807">
        <v>931</v>
      </c>
      <c r="I156" t="s" s="807">
        <v>1497</v>
      </c>
      <c r="J156" t="s" s="807">
        <v>931</v>
      </c>
      <c r="K156" t="s" s="807">
        <v>2847</v>
      </c>
      <c r="L156" t="s" s="807">
        <v>70</v>
      </c>
      <c r="M156" s="57"/>
      <c r="N156" s="12"/>
      <c r="O156" s="12"/>
      <c r="P156" s="12"/>
      <c r="Q156" s="12"/>
      <c r="R156" s="12"/>
    </row>
    <row r="157" ht="13.55" customHeight="1">
      <c r="A157" s="12"/>
      <c r="B157" s="287"/>
      <c r="C157" s="813"/>
      <c r="D157" s="813"/>
      <c r="E157" s="813"/>
      <c r="F157" s="813"/>
      <c r="G157" s="287"/>
      <c r="H157" s="287"/>
      <c r="I157" s="287"/>
      <c r="J157" s="287"/>
      <c r="K157" s="287"/>
      <c r="L157" s="287"/>
      <c r="M157" s="12"/>
      <c r="N157" s="12"/>
      <c r="O157" s="12"/>
      <c r="P157" s="12"/>
      <c r="Q157" s="12"/>
      <c r="R157" s="12"/>
    </row>
    <row r="158" ht="15.95" customHeight="1">
      <c r="A158" s="788"/>
      <c r="B158" s="814"/>
      <c r="C158" s="853">
        <v>2022</v>
      </c>
      <c r="D158" t="s" s="825">
        <v>2769</v>
      </c>
      <c r="E158" s="826"/>
      <c r="F158" t="s" s="827">
        <v>2845</v>
      </c>
      <c r="G158" s="828"/>
      <c r="H158" s="762"/>
      <c r="I158" s="762"/>
      <c r="J158" s="33"/>
      <c r="K158" s="33"/>
      <c r="L158" s="33"/>
      <c r="M158" s="12"/>
      <c r="N158" s="12"/>
      <c r="O158" s="12"/>
      <c r="P158" s="12"/>
      <c r="Q158" s="12"/>
      <c r="R158" s="12"/>
    </row>
    <row r="159" ht="29.25" customHeight="1">
      <c r="A159" s="793"/>
      <c r="B159" t="s" s="794">
        <v>2835</v>
      </c>
      <c r="C159" t="s" s="794">
        <v>9</v>
      </c>
      <c r="D159" t="s" s="795">
        <v>1020</v>
      </c>
      <c r="E159" t="s" s="796">
        <v>2836</v>
      </c>
      <c r="F159" t="s" s="796">
        <v>12</v>
      </c>
      <c r="G159" t="s" s="797">
        <v>2837</v>
      </c>
      <c r="H159" t="s" s="798">
        <v>2841</v>
      </c>
      <c r="I159" t="s" s="798">
        <v>16</v>
      </c>
      <c r="J159" t="s" s="795">
        <v>17</v>
      </c>
      <c r="K159" t="s" s="797">
        <v>2838</v>
      </c>
      <c r="L159" t="s" s="795">
        <v>18</v>
      </c>
      <c r="M159" s="57"/>
      <c r="N159" s="12"/>
      <c r="O159" s="12"/>
      <c r="P159" s="12"/>
      <c r="Q159" s="12"/>
      <c r="R159" s="12"/>
    </row>
    <row r="160" ht="17.25" customHeight="1">
      <c r="A160" s="799">
        <v>1</v>
      </c>
      <c r="B160" s="810">
        <v>10192</v>
      </c>
      <c r="C160" s="801">
        <v>10192</v>
      </c>
      <c r="D160" s="801">
        <v>81241</v>
      </c>
      <c r="E160" t="s" s="802">
        <v>813</v>
      </c>
      <c r="F160" t="s" s="802">
        <v>814</v>
      </c>
      <c r="G160" t="s" s="829">
        <v>1586</v>
      </c>
      <c r="H160" t="s" s="829">
        <v>49</v>
      </c>
      <c r="I160" t="s" s="829">
        <v>50</v>
      </c>
      <c r="J160" t="s" s="829">
        <v>241</v>
      </c>
      <c r="K160" t="s" s="829">
        <v>1585</v>
      </c>
      <c r="L160" t="s" s="829">
        <v>52</v>
      </c>
      <c r="M160" s="57"/>
      <c r="N160" s="12"/>
      <c r="O160" s="12"/>
      <c r="P160" s="12"/>
      <c r="Q160" s="12"/>
      <c r="R160" s="12"/>
    </row>
    <row r="161" ht="17.25" customHeight="1">
      <c r="A161" s="799">
        <f>A160+1</f>
        <v>2</v>
      </c>
      <c r="B161" s="810">
        <v>10194</v>
      </c>
      <c r="C161" s="801">
        <v>10194</v>
      </c>
      <c r="D161" s="801">
        <v>81667</v>
      </c>
      <c r="E161" t="s" s="802">
        <v>825</v>
      </c>
      <c r="F161" t="s" s="802">
        <v>826</v>
      </c>
      <c r="G161" s="803">
        <v>44636</v>
      </c>
      <c r="H161" t="s" s="829">
        <v>745</v>
      </c>
      <c r="I161" t="s" s="829">
        <v>600</v>
      </c>
      <c r="J161" t="s" s="829">
        <v>745</v>
      </c>
      <c r="K161" t="s" s="829">
        <v>828</v>
      </c>
      <c r="L161" t="s" s="829">
        <v>52</v>
      </c>
      <c r="M161" s="57"/>
      <c r="N161" s="12"/>
      <c r="O161" s="12"/>
      <c r="P161" s="12"/>
      <c r="Q161" s="12"/>
      <c r="R161" s="12"/>
    </row>
    <row r="162" ht="17.25" customHeight="1">
      <c r="A162" s="799">
        <f>A161+1</f>
        <v>3</v>
      </c>
      <c r="B162" s="810">
        <v>10178</v>
      </c>
      <c r="C162" s="801">
        <v>10178</v>
      </c>
      <c r="D162" s="801">
        <v>80939</v>
      </c>
      <c r="E162" t="s" s="802">
        <v>107</v>
      </c>
      <c r="F162" t="s" s="802">
        <v>737</v>
      </c>
      <c r="G162" t="s" s="829">
        <v>1587</v>
      </c>
      <c r="H162" t="s" s="829">
        <v>369</v>
      </c>
      <c r="I162" t="s" s="829">
        <v>166</v>
      </c>
      <c r="J162" t="s" s="829">
        <v>241</v>
      </c>
      <c r="K162" t="s" s="829">
        <v>726</v>
      </c>
      <c r="L162" t="s" s="829">
        <v>52</v>
      </c>
      <c r="M162" s="57"/>
      <c r="N162" s="12"/>
      <c r="O162" s="12"/>
      <c r="P162" s="12"/>
      <c r="Q162" s="12"/>
      <c r="R162" s="12"/>
    </row>
    <row r="163" ht="17.25" customHeight="1">
      <c r="A163" s="799">
        <f>A162+1</f>
        <v>4</v>
      </c>
      <c r="B163" s="810">
        <v>10193</v>
      </c>
      <c r="C163" s="801">
        <v>10193</v>
      </c>
      <c r="D163" s="801">
        <v>80335</v>
      </c>
      <c r="E163" t="s" s="802">
        <v>107</v>
      </c>
      <c r="F163" t="s" s="802">
        <v>821</v>
      </c>
      <c r="G163" t="s" s="829">
        <v>1588</v>
      </c>
      <c r="H163" t="s" s="829">
        <v>297</v>
      </c>
      <c r="I163" t="s" s="829">
        <v>567</v>
      </c>
      <c r="J163" t="s" s="829">
        <v>241</v>
      </c>
      <c r="K163" t="s" s="829">
        <v>71</v>
      </c>
      <c r="L163" t="s" s="829">
        <v>70</v>
      </c>
      <c r="M163" s="57"/>
      <c r="N163" s="12"/>
      <c r="O163" s="12"/>
      <c r="P163" s="12"/>
      <c r="Q163" s="12"/>
      <c r="R163" s="12"/>
    </row>
    <row r="164" ht="17.25" customHeight="1">
      <c r="A164" s="799">
        <f>A163+1</f>
        <v>5</v>
      </c>
      <c r="B164" s="810">
        <v>10196</v>
      </c>
      <c r="C164" s="801">
        <v>10196</v>
      </c>
      <c r="D164" s="801">
        <v>94161</v>
      </c>
      <c r="E164" t="s" s="802">
        <v>1589</v>
      </c>
      <c r="F164" t="s" s="802">
        <v>1590</v>
      </c>
      <c r="G164" s="803">
        <v>44743</v>
      </c>
      <c r="H164" t="s" s="829">
        <v>668</v>
      </c>
      <c r="I164" t="s" s="829">
        <v>669</v>
      </c>
      <c r="J164" t="s" s="829">
        <v>51</v>
      </c>
      <c r="K164" t="s" s="829">
        <v>71</v>
      </c>
      <c r="L164" t="s" s="829">
        <v>70</v>
      </c>
      <c r="M164" s="57"/>
      <c r="N164" s="12"/>
      <c r="O164" s="12"/>
      <c r="P164" s="12"/>
      <c r="Q164" s="12"/>
      <c r="R164" s="12"/>
    </row>
    <row r="165" ht="17.25" customHeight="1">
      <c r="A165" s="799">
        <f>A164+1</f>
        <v>6</v>
      </c>
      <c r="B165" s="810">
        <v>10197</v>
      </c>
      <c r="C165" s="801">
        <v>10197</v>
      </c>
      <c r="D165" s="801">
        <v>81369</v>
      </c>
      <c r="E165" t="s" s="802">
        <v>107</v>
      </c>
      <c r="F165" t="s" s="802">
        <v>1591</v>
      </c>
      <c r="G165" s="803">
        <v>44782</v>
      </c>
      <c r="H165" t="s" s="829">
        <v>545</v>
      </c>
      <c r="I165" t="s" s="829">
        <v>400</v>
      </c>
      <c r="J165" t="s" s="829">
        <v>401</v>
      </c>
      <c r="K165" t="s" s="829">
        <v>474</v>
      </c>
      <c r="L165" t="s" s="829">
        <v>402</v>
      </c>
      <c r="M165" s="57"/>
      <c r="N165" s="12"/>
      <c r="O165" s="12"/>
      <c r="P165" s="12"/>
      <c r="Q165" s="12"/>
      <c r="R165" s="12"/>
    </row>
    <row r="166" ht="17.25" customHeight="1">
      <c r="A166" s="799">
        <f>A165+1</f>
        <v>7</v>
      </c>
      <c r="B166" s="810">
        <v>10188</v>
      </c>
      <c r="C166" s="801">
        <v>10188</v>
      </c>
      <c r="D166" s="801">
        <v>81737</v>
      </c>
      <c r="E166" t="s" s="802">
        <v>800</v>
      </c>
      <c r="F166" t="s" s="802">
        <v>1592</v>
      </c>
      <c r="G166" s="803">
        <v>44853</v>
      </c>
      <c r="H166" t="s" s="829">
        <v>49</v>
      </c>
      <c r="I166" t="s" s="829">
        <v>50</v>
      </c>
      <c r="J166" t="s" s="829">
        <v>51</v>
      </c>
      <c r="K166" t="s" s="829">
        <v>803</v>
      </c>
      <c r="L166" t="s" s="829">
        <v>52</v>
      </c>
      <c r="M166" s="57"/>
      <c r="N166" s="12"/>
      <c r="O166" s="12"/>
      <c r="P166" s="12"/>
      <c r="Q166" s="12"/>
      <c r="R166" s="12"/>
    </row>
    <row r="167" ht="17.25" customHeight="1">
      <c r="A167" s="799">
        <f>A166+1</f>
        <v>8</v>
      </c>
      <c r="B167" s="810">
        <v>10198</v>
      </c>
      <c r="C167" s="801">
        <v>10198</v>
      </c>
      <c r="D167" s="801">
        <v>81737</v>
      </c>
      <c r="E167" t="s" s="802">
        <v>800</v>
      </c>
      <c r="F167" t="s" s="802">
        <v>1593</v>
      </c>
      <c r="G167" s="803">
        <v>44882</v>
      </c>
      <c r="H167" t="s" s="829">
        <v>49</v>
      </c>
      <c r="I167" t="s" s="829">
        <v>50</v>
      </c>
      <c r="J167" t="s" s="829">
        <v>241</v>
      </c>
      <c r="K167" t="s" s="829">
        <v>803</v>
      </c>
      <c r="L167" t="s" s="829">
        <v>52</v>
      </c>
      <c r="M167" s="57"/>
      <c r="N167" s="12"/>
      <c r="O167" s="12"/>
      <c r="P167" s="12"/>
      <c r="Q167" s="12"/>
      <c r="R167" s="12"/>
    </row>
    <row r="168" ht="17.25" customHeight="1">
      <c r="A168" s="799">
        <f>A167+1</f>
        <v>9</v>
      </c>
      <c r="B168" s="810">
        <v>17000</v>
      </c>
      <c r="C168" s="801">
        <v>17000</v>
      </c>
      <c r="D168" s="801">
        <v>80339</v>
      </c>
      <c r="E168" t="s" s="802">
        <v>107</v>
      </c>
      <c r="F168" t="s" s="802">
        <v>875</v>
      </c>
      <c r="G168" s="803">
        <v>44838</v>
      </c>
      <c r="H168" t="s" s="829">
        <v>49</v>
      </c>
      <c r="I168" t="s" s="829">
        <v>50</v>
      </c>
      <c r="J168" t="s" s="829">
        <v>877</v>
      </c>
      <c r="K168" t="s" s="829">
        <v>71</v>
      </c>
      <c r="L168" t="s" s="829">
        <v>70</v>
      </c>
      <c r="M168" s="57"/>
      <c r="N168" s="12"/>
      <c r="O168" s="12"/>
      <c r="P168" s="12"/>
      <c r="Q168" s="12"/>
      <c r="R168" s="12"/>
    </row>
    <row r="169" ht="16.5" customHeight="1">
      <c r="A169" s="799">
        <f>A168+1</f>
        <v>10</v>
      </c>
      <c r="B169" s="820">
        <v>10200</v>
      </c>
      <c r="C169" s="821">
        <v>10200</v>
      </c>
      <c r="D169" s="821">
        <v>94474</v>
      </c>
      <c r="E169" t="s" s="822">
        <v>1594</v>
      </c>
      <c r="F169" t="s" s="822">
        <v>1595</v>
      </c>
      <c r="G169" s="823">
        <v>44896</v>
      </c>
      <c r="H169" t="s" s="854">
        <v>668</v>
      </c>
      <c r="I169" t="s" s="854">
        <v>669</v>
      </c>
      <c r="J169" t="s" s="854">
        <v>51</v>
      </c>
      <c r="K169" t="s" s="854">
        <v>71</v>
      </c>
      <c r="L169" t="s" s="854">
        <v>70</v>
      </c>
      <c r="M169" s="57"/>
      <c r="N169" s="12"/>
      <c r="O169" s="12"/>
      <c r="P169" s="12"/>
      <c r="Q169" s="12"/>
      <c r="R169" s="12"/>
    </row>
    <row r="170" ht="16.5" customHeight="1">
      <c r="A170" s="301"/>
      <c r="B170" s="855"/>
      <c r="C170" s="856"/>
      <c r="D170" s="856"/>
      <c r="E170" s="857"/>
      <c r="F170" s="857"/>
      <c r="G170" s="858"/>
      <c r="H170" s="858"/>
      <c r="I170" s="858"/>
      <c r="J170" s="858"/>
      <c r="K170" s="858"/>
      <c r="L170" s="858"/>
      <c r="M170" s="12"/>
      <c r="N170" s="12"/>
      <c r="O170" s="12"/>
      <c r="P170" s="12"/>
      <c r="Q170" s="12"/>
      <c r="R170" s="12"/>
    </row>
    <row r="171" ht="15.95" customHeight="1">
      <c r="A171" s="788"/>
      <c r="B171" s="814"/>
      <c r="C171" s="853">
        <v>2023</v>
      </c>
      <c r="D171" t="s" s="825">
        <v>2769</v>
      </c>
      <c r="E171" s="826"/>
      <c r="F171" t="s" s="827">
        <v>2845</v>
      </c>
      <c r="G171" s="828"/>
      <c r="H171" s="762"/>
      <c r="I171" s="762"/>
      <c r="J171" s="33"/>
      <c r="K171" s="33"/>
      <c r="L171" s="33"/>
      <c r="M171" s="12"/>
      <c r="N171" s="12"/>
      <c r="O171" s="12"/>
      <c r="P171" s="12"/>
      <c r="Q171" s="12"/>
      <c r="R171" s="12"/>
    </row>
    <row r="172" ht="29.25" customHeight="1">
      <c r="A172" s="793"/>
      <c r="B172" t="s" s="794">
        <v>2835</v>
      </c>
      <c r="C172" t="s" s="794">
        <v>9</v>
      </c>
      <c r="D172" t="s" s="795">
        <v>1020</v>
      </c>
      <c r="E172" t="s" s="796">
        <v>2836</v>
      </c>
      <c r="F172" t="s" s="796">
        <v>12</v>
      </c>
      <c r="G172" t="s" s="797">
        <v>2837</v>
      </c>
      <c r="H172" t="s" s="798">
        <v>2841</v>
      </c>
      <c r="I172" t="s" s="798">
        <v>16</v>
      </c>
      <c r="J172" t="s" s="795">
        <v>17</v>
      </c>
      <c r="K172" t="s" s="797">
        <v>2838</v>
      </c>
      <c r="L172" t="s" s="795">
        <v>18</v>
      </c>
      <c r="M172" s="57"/>
      <c r="N172" s="12"/>
      <c r="O172" s="12"/>
      <c r="P172" s="12"/>
      <c r="Q172" s="12"/>
      <c r="R172" s="12"/>
    </row>
    <row r="173" ht="17.25" customHeight="1">
      <c r="A173" s="799">
        <v>1</v>
      </c>
      <c r="B173" s="810">
        <v>10206</v>
      </c>
      <c r="C173" s="801">
        <v>10206</v>
      </c>
      <c r="D173" s="801">
        <v>81737</v>
      </c>
      <c r="E173" t="s" s="802">
        <v>107</v>
      </c>
      <c r="F173" t="s" s="802">
        <v>1627</v>
      </c>
      <c r="G173" s="803">
        <v>45120</v>
      </c>
      <c r="H173" t="s" s="829">
        <v>49</v>
      </c>
      <c r="I173" t="s" s="829">
        <v>166</v>
      </c>
      <c r="J173" t="s" s="829">
        <v>51</v>
      </c>
      <c r="K173" t="s" s="829">
        <v>71</v>
      </c>
      <c r="L173" t="s" s="829">
        <v>70</v>
      </c>
      <c r="M173" s="57"/>
      <c r="N173" s="12"/>
      <c r="O173" s="12"/>
      <c r="P173" s="12"/>
      <c r="Q173" s="12"/>
      <c r="R173" s="12"/>
    </row>
    <row r="174" ht="17.25" customHeight="1">
      <c r="A174" s="799">
        <v>2</v>
      </c>
      <c r="B174" s="810">
        <v>10205</v>
      </c>
      <c r="C174" s="801">
        <v>10205</v>
      </c>
      <c r="D174" s="801">
        <v>93413</v>
      </c>
      <c r="E174" t="s" s="802">
        <v>844</v>
      </c>
      <c r="F174" t="s" s="802">
        <v>845</v>
      </c>
      <c r="G174" s="803">
        <v>45139</v>
      </c>
      <c r="H174" t="s" s="829">
        <v>668</v>
      </c>
      <c r="I174" t="s" s="829">
        <v>669</v>
      </c>
      <c r="J174" t="s" s="829">
        <v>51</v>
      </c>
      <c r="K174" t="s" s="829">
        <v>71</v>
      </c>
      <c r="L174" t="s" s="829">
        <v>70</v>
      </c>
      <c r="M174" s="57"/>
      <c r="N174" s="12"/>
      <c r="O174" s="12"/>
      <c r="P174" s="12"/>
      <c r="Q174" s="12"/>
      <c r="R174" s="12"/>
    </row>
    <row r="175" ht="17.25" customHeight="1">
      <c r="A175" s="799">
        <v>3</v>
      </c>
      <c r="B175" s="810">
        <v>10050</v>
      </c>
      <c r="C175" s="801">
        <v>14184</v>
      </c>
      <c r="D175" s="801">
        <v>85435</v>
      </c>
      <c r="E175" t="s" s="802">
        <v>319</v>
      </c>
      <c r="F175" t="s" s="802">
        <v>320</v>
      </c>
      <c r="G175" s="803">
        <v>45239</v>
      </c>
      <c r="H175" t="s" s="829">
        <v>90</v>
      </c>
      <c r="I175" t="s" s="829">
        <v>166</v>
      </c>
      <c r="J175" t="s" s="829">
        <v>241</v>
      </c>
      <c r="K175" t="s" s="829">
        <v>322</v>
      </c>
      <c r="L175" t="s" s="829">
        <v>52</v>
      </c>
      <c r="M175" s="57"/>
      <c r="N175" s="12"/>
      <c r="O175" s="12"/>
      <c r="P175" s="12"/>
      <c r="Q175" s="12"/>
      <c r="R175" s="12"/>
    </row>
    <row r="176" ht="17.25" customHeight="1">
      <c r="A176" s="799">
        <v>4</v>
      </c>
      <c r="B176" s="810">
        <v>10207</v>
      </c>
      <c r="C176" s="801">
        <v>10207</v>
      </c>
      <c r="D176" s="801">
        <v>94032</v>
      </c>
      <c r="E176" t="s" s="802">
        <v>852</v>
      </c>
      <c r="F176" t="s" s="802">
        <v>853</v>
      </c>
      <c r="G176" s="803">
        <v>45252</v>
      </c>
      <c r="H176" t="s" s="829">
        <v>668</v>
      </c>
      <c r="I176" t="s" s="829">
        <v>669</v>
      </c>
      <c r="J176" t="s" s="829">
        <v>51</v>
      </c>
      <c r="K176" t="s" s="829">
        <v>71</v>
      </c>
      <c r="L176" t="s" s="829">
        <v>70</v>
      </c>
      <c r="M176" s="57"/>
      <c r="N176" s="12"/>
      <c r="O176" s="12"/>
      <c r="P176" s="12"/>
      <c r="Q176" s="12"/>
      <c r="R176" s="12"/>
    </row>
    <row r="177" ht="17.25" customHeight="1">
      <c r="A177" s="799">
        <v>5</v>
      </c>
      <c r="B177" s="810">
        <v>10203</v>
      </c>
      <c r="C177" s="801">
        <v>10203</v>
      </c>
      <c r="D177" s="801">
        <v>80336</v>
      </c>
      <c r="E177" t="s" s="802">
        <v>107</v>
      </c>
      <c r="F177" t="s" s="802">
        <v>842</v>
      </c>
      <c r="G177" s="803">
        <v>45272</v>
      </c>
      <c r="H177" t="s" s="829">
        <v>745</v>
      </c>
      <c r="I177" t="s" s="829">
        <v>600</v>
      </c>
      <c r="J177" t="s" s="829">
        <v>745</v>
      </c>
      <c r="K177" t="s" s="829">
        <v>828</v>
      </c>
      <c r="L177" t="s" s="829">
        <v>52</v>
      </c>
      <c r="M177" s="57"/>
      <c r="N177" s="12"/>
      <c r="O177" s="12"/>
      <c r="P177" s="12"/>
      <c r="Q177" s="12"/>
      <c r="R177" s="12"/>
    </row>
    <row r="178" ht="17.25" customHeight="1">
      <c r="A178" s="799">
        <v>6</v>
      </c>
      <c r="B178" s="810">
        <v>10202</v>
      </c>
      <c r="C178" s="801">
        <v>10202</v>
      </c>
      <c r="D178" s="801">
        <v>85604</v>
      </c>
      <c r="E178" t="s" s="802">
        <v>836</v>
      </c>
      <c r="F178" t="s" s="802">
        <v>837</v>
      </c>
      <c r="G178" t="s" s="829">
        <v>2849</v>
      </c>
      <c r="H178" t="s" s="829">
        <v>119</v>
      </c>
      <c r="I178" t="s" s="829">
        <v>166</v>
      </c>
      <c r="J178" t="s" s="829">
        <v>51</v>
      </c>
      <c r="K178" t="s" s="829">
        <v>502</v>
      </c>
      <c r="L178" t="s" s="829">
        <v>52</v>
      </c>
      <c r="M178" s="57"/>
      <c r="N178" s="12"/>
      <c r="O178" s="12"/>
      <c r="P178" s="12"/>
      <c r="Q178" s="12"/>
      <c r="R178" s="12"/>
    </row>
    <row r="179" ht="17.25" customHeight="1">
      <c r="A179" s="812"/>
      <c r="B179" s="810"/>
      <c r="C179" s="801"/>
      <c r="D179" s="801"/>
      <c r="E179" s="804"/>
      <c r="F179" s="804"/>
      <c r="G179" s="803"/>
      <c r="H179" s="803"/>
      <c r="I179" s="803"/>
      <c r="J179" s="803"/>
      <c r="K179" s="803"/>
      <c r="L179" s="803"/>
      <c r="M179" s="57"/>
      <c r="N179" s="12"/>
      <c r="O179" s="12"/>
      <c r="P179" s="12"/>
      <c r="Q179" s="12"/>
      <c r="R179" s="12"/>
    </row>
    <row r="180" ht="17.25" customHeight="1">
      <c r="A180" t="s" s="859">
        <v>2850</v>
      </c>
      <c r="B180" s="860">
        <v>18146</v>
      </c>
      <c r="C180" s="861">
        <v>18146</v>
      </c>
      <c r="D180" s="861">
        <v>80469</v>
      </c>
      <c r="E180" t="s" s="862">
        <v>107</v>
      </c>
      <c r="F180" t="s" s="862">
        <v>999</v>
      </c>
      <c r="G180" t="s" s="862">
        <v>2851</v>
      </c>
      <c r="H180" t="s" s="863">
        <v>931</v>
      </c>
      <c r="I180" t="s" s="863">
        <v>932</v>
      </c>
      <c r="J180" s="864"/>
      <c r="K180" s="864"/>
      <c r="L180" s="864"/>
      <c r="M180" s="57"/>
      <c r="N180" s="12"/>
      <c r="O180" s="12"/>
      <c r="P180" s="12"/>
      <c r="Q180" s="12"/>
      <c r="R180" s="12"/>
    </row>
    <row r="181" ht="16.5" customHeight="1">
      <c r="A181" t="s" s="859">
        <v>2850</v>
      </c>
      <c r="B181" s="865">
        <v>18147</v>
      </c>
      <c r="C181" s="866">
        <v>18147</v>
      </c>
      <c r="D181" s="866">
        <v>80639</v>
      </c>
      <c r="E181" t="s" s="867">
        <v>1002</v>
      </c>
      <c r="F181" t="s" s="867">
        <v>1003</v>
      </c>
      <c r="G181" t="s" s="867">
        <v>2852</v>
      </c>
      <c r="H181" t="s" s="868">
        <v>931</v>
      </c>
      <c r="I181" t="s" s="868">
        <v>932</v>
      </c>
      <c r="J181" s="869"/>
      <c r="K181" s="869"/>
      <c r="L181" s="869"/>
      <c r="M181" s="57"/>
      <c r="N181" s="12"/>
      <c r="O181" s="12"/>
      <c r="P181" s="12"/>
      <c r="Q181" s="12"/>
      <c r="R181" s="12"/>
    </row>
    <row r="182" ht="16.5" customHeight="1">
      <c r="A182" s="301"/>
      <c r="B182" s="870"/>
      <c r="C182" s="871"/>
      <c r="D182" s="871"/>
      <c r="E182" s="872"/>
      <c r="F182" s="872"/>
      <c r="G182" s="873"/>
      <c r="H182" s="874"/>
      <c r="I182" s="874"/>
      <c r="J182" s="874"/>
      <c r="K182" s="874"/>
      <c r="L182" s="874"/>
      <c r="M182" s="12"/>
      <c r="N182" s="12"/>
      <c r="O182" s="12"/>
      <c r="P182" s="12"/>
      <c r="Q182" s="12"/>
      <c r="R182" s="12"/>
    </row>
    <row r="183" ht="15.95" customHeight="1">
      <c r="A183" s="788"/>
      <c r="B183" s="843"/>
      <c r="C183" s="875">
        <v>2024</v>
      </c>
      <c r="D183" t="s" s="876">
        <v>2769</v>
      </c>
      <c r="E183" s="877"/>
      <c r="F183" t="s" s="878">
        <v>2845</v>
      </c>
      <c r="G183" s="848"/>
      <c r="H183" s="849"/>
      <c r="I183" s="849"/>
      <c r="J183" s="850"/>
      <c r="K183" s="850"/>
      <c r="L183" s="850"/>
      <c r="M183" s="12"/>
      <c r="N183" s="12"/>
      <c r="O183" s="12"/>
      <c r="P183" s="12"/>
      <c r="Q183" s="12"/>
      <c r="R183" s="12"/>
    </row>
    <row r="184" ht="17.25" customHeight="1">
      <c r="A184" s="879"/>
      <c r="B184" s="810">
        <v>10202</v>
      </c>
      <c r="C184" s="801">
        <f>VLOOKUP($B184,'Übersicht'!$B$4:$T$132,2,FALSE)</f>
        <v>10202</v>
      </c>
      <c r="D184" s="801">
        <f>VLOOKUP($B184,'Übersicht'!$B$4:$T$132,3,FALSE)</f>
        <v>85604</v>
      </c>
      <c r="E184" t="s" s="802">
        <f>VLOOKUP($B184,'Übersicht'!$B$4:$T$132,4,FALSE)</f>
        <v>2853</v>
      </c>
      <c r="F184" t="s" s="802">
        <f>VLOOKUP($B184,'Übersicht'!$B$4:$T$132,5,FALSE)</f>
        <v>2854</v>
      </c>
      <c r="G184" s="803">
        <f>VLOOKUP($B184,'Übersicht'!$B$4:$AA$132,20,FALSE)</f>
        <v>45316</v>
      </c>
      <c r="H184" t="s" s="829">
        <f>VLOOKUP($B184,'Übersicht'!$B$4:$AA$132,7,FALSE)</f>
        <v>2855</v>
      </c>
      <c r="I184" t="s" s="829">
        <f>VLOOKUP($B184,'Übersicht'!$B$4:$AA$132,9,FALSE)</f>
        <v>2856</v>
      </c>
      <c r="J184" t="s" s="829">
        <f>VLOOKUP($B184,'Übersicht'!$B$4:$AA$132,10,FALSE)</f>
        <v>2857</v>
      </c>
      <c r="K184" t="s" s="829">
        <f>VLOOKUP($B184,'Übersicht'!$B$4:$AA$132,13,FALSE)</f>
        <v>2858</v>
      </c>
      <c r="L184" t="s" s="829">
        <f>VLOOKUP($B184,'Übersicht'!$B$4:$AA$132,11,FALSE)</f>
        <v>2859</v>
      </c>
      <c r="M184" s="57"/>
      <c r="N184" s="12"/>
      <c r="O184" s="12"/>
      <c r="P184" s="12"/>
      <c r="Q184" s="12"/>
      <c r="R184" s="12"/>
    </row>
    <row r="185" ht="17.25" customHeight="1">
      <c r="A185" s="812"/>
      <c r="B185" s="810">
        <v>10209</v>
      </c>
      <c r="C185" s="801">
        <f>VLOOKUP($B185,'Übersicht'!$B$4:$T$132,2,FALSE)</f>
        <v>10209</v>
      </c>
      <c r="D185" s="801">
        <f>VLOOKUP($B185,'Übersicht'!$B$4:$T$132,3,FALSE)</f>
        <v>80807</v>
      </c>
      <c r="E185" t="s" s="802">
        <f>VLOOKUP($B185,'Übersicht'!$B$4:$T$132,4,FALSE)</f>
        <v>1862</v>
      </c>
      <c r="F185" t="s" s="802">
        <f>VLOOKUP($B185,'Übersicht'!$B$4:$T$132,5,FALSE)</f>
        <v>2860</v>
      </c>
      <c r="G185" s="803">
        <v>45447</v>
      </c>
      <c r="H185" t="s" s="829">
        <f>VLOOKUP($B185,'Übersicht'!$B$4:$AA$132,7,FALSE)</f>
        <v>2861</v>
      </c>
      <c r="I185" t="s" s="829">
        <f>VLOOKUP($B185,'Übersicht'!$B$4:$AA$132,9,FALSE)</f>
        <v>1916</v>
      </c>
      <c r="J185" t="s" s="829">
        <f>VLOOKUP($B185,'Übersicht'!$B$4:$AA$132,10,FALSE)</f>
        <v>2862</v>
      </c>
      <c r="K185" t="s" s="829">
        <f>VLOOKUP($B185,'Übersicht'!$B$4:$AA$132,12,FALSE)</f>
        <v>2863</v>
      </c>
      <c r="L185" t="s" s="829">
        <f>VLOOKUP($B185,'Übersicht'!$B$4:$AA$132,11,FALSE)</f>
        <v>2864</v>
      </c>
      <c r="M185" s="57"/>
      <c r="N185" s="12"/>
      <c r="O185" s="12"/>
      <c r="P185" s="12"/>
      <c r="Q185" s="12"/>
      <c r="R185" s="12"/>
    </row>
    <row r="186" ht="17.25" customHeight="1">
      <c r="A186" s="812"/>
      <c r="B186" s="810">
        <v>10174</v>
      </c>
      <c r="C186" s="801">
        <f>VLOOKUP($B186,'Übersicht'!$B$4:$T$132,2,FALSE)</f>
        <v>10174</v>
      </c>
      <c r="D186" s="801">
        <f>VLOOKUP($B186,'Übersicht'!$B$4:$T$132,3,FALSE)</f>
        <v>85221</v>
      </c>
      <c r="E186" t="s" s="802">
        <f>VLOOKUP($B186,'Übersicht'!$B$4:$T$132,4,FALSE)</f>
        <v>1933</v>
      </c>
      <c r="F186" t="s" s="802">
        <f>VLOOKUP($B186,'Übersicht'!$B$4:$T$132,5,FALSE)</f>
        <v>1934</v>
      </c>
      <c r="G186" s="803">
        <v>45505</v>
      </c>
      <c r="H186" t="s" s="829">
        <f>VLOOKUP($B186,'Übersicht'!$B$4:$AA$132,7,FALSE)</f>
        <v>2865</v>
      </c>
      <c r="I186" t="s" s="829">
        <f>VLOOKUP($B186,'Übersicht'!$B$4:$AA$132,9,FALSE)</f>
        <v>1922</v>
      </c>
      <c r="J186" t="s" s="829">
        <f>VLOOKUP($B186,'Übersicht'!$B$4:$AA$132,10,FALSE)</f>
        <v>2866</v>
      </c>
      <c r="K186" t="s" s="829">
        <f>VLOOKUP($B186,'Übersicht'!$B$4:$AA$132,13,FALSE)</f>
        <v>2867</v>
      </c>
      <c r="L186" t="s" s="829">
        <f>VLOOKUP($B186,'Übersicht'!$B$4:$AA$132,11,FALSE)</f>
        <v>2864</v>
      </c>
      <c r="M186" s="57"/>
      <c r="N186" s="12"/>
      <c r="O186" s="12"/>
      <c r="P186" s="12"/>
      <c r="Q186" s="12"/>
      <c r="R186" s="12"/>
    </row>
    <row r="187" ht="17.25" customHeight="1">
      <c r="A187" s="812"/>
      <c r="B187" s="810">
        <v>10208</v>
      </c>
      <c r="C187" s="801">
        <f>VLOOKUP($B187,'Übersicht'!$B$4:$T$132,2,FALSE)</f>
        <v>10208</v>
      </c>
      <c r="D187" s="801">
        <f>VLOOKUP($B187,'Übersicht'!$B$4:$T$132,3,FALSE)</f>
        <v>80335</v>
      </c>
      <c r="E187" t="s" s="802">
        <f>VLOOKUP($B187,'Übersicht'!$B$4:$T$132,4,FALSE)</f>
        <v>1862</v>
      </c>
      <c r="F187" t="s" s="802">
        <f>VLOOKUP($B187,'Übersicht'!$B$4:$T$132,5,FALSE)</f>
        <v>1936</v>
      </c>
      <c r="G187" s="803">
        <v>45575</v>
      </c>
      <c r="H187" t="s" s="829">
        <f>VLOOKUP($B187,'Übersicht'!$B$4:$AA$132,7,FALSE)</f>
        <v>2865</v>
      </c>
      <c r="I187" t="s" s="829">
        <f>VLOOKUP($B187,'Übersicht'!$B$4:$AA$132,9,FALSE)</f>
        <v>1937</v>
      </c>
      <c r="J187" t="s" s="829">
        <f>VLOOKUP($B187,'Übersicht'!$B$4:$AA$132,10,FALSE)</f>
        <v>2862</v>
      </c>
      <c r="K187" t="s" s="829">
        <f>VLOOKUP($B187,'Übersicht'!$B$4:$AA$132,13,FALSE)</f>
        <v>2868</v>
      </c>
      <c r="L187" t="s" s="829">
        <v>70</v>
      </c>
      <c r="M187" s="57"/>
      <c r="N187" s="12"/>
      <c r="O187" s="12"/>
      <c r="P187" s="12"/>
      <c r="Q187" s="12"/>
      <c r="R187" s="12"/>
    </row>
    <row r="188" ht="17.25" customHeight="1">
      <c r="A188" s="879"/>
      <c r="B188" s="810">
        <v>10210</v>
      </c>
      <c r="C188" s="801">
        <f>VLOOKUP($B188,'Übersicht'!$B$4:$T$132,2,FALSE)</f>
        <v>10210</v>
      </c>
      <c r="D188" s="801">
        <f>VLOOKUP($B188,'Übersicht'!$B$4:$T$132,3,FALSE)</f>
        <v>81248</v>
      </c>
      <c r="E188" t="s" s="802">
        <f>VLOOKUP($B188,'Übersicht'!$B$4:$T$132,4,FALSE)</f>
        <v>1987</v>
      </c>
      <c r="F188" t="s" s="802">
        <f>VLOOKUP($B188,'Übersicht'!$B$4:$T$132,5,FALSE)</f>
        <v>1988</v>
      </c>
      <c r="G188" t="s" s="829">
        <f>VLOOKUP($B188,'Übersicht'!$B$4:$AA$132,20,FALSE)</f>
        <v>2869</v>
      </c>
      <c r="H188" t="s" s="829">
        <f>VLOOKUP($B188,'Übersicht'!$B$4:$AA$132,7,FALSE)</f>
        <v>2861</v>
      </c>
      <c r="I188" t="s" s="829">
        <f>VLOOKUP($B188,'Übersicht'!$B$4:$AA$132,9,FALSE)</f>
        <v>1922</v>
      </c>
      <c r="J188" t="s" s="829">
        <f>VLOOKUP($B188,'Übersicht'!$B$4:$AA$132,10,FALSE)</f>
        <v>2866</v>
      </c>
      <c r="K188" t="s" s="829">
        <f>VLOOKUP($B188,'Übersicht'!$B$4:$AA$132,13,FALSE)</f>
        <v>2870</v>
      </c>
      <c r="L188" t="s" s="829">
        <f>VLOOKUP($B188,'Übersicht'!$B$4:$AA$132,11,FALSE)</f>
        <v>2864</v>
      </c>
      <c r="M188" s="57"/>
      <c r="N188" s="12"/>
      <c r="O188" s="12"/>
      <c r="P188" s="12"/>
      <c r="Q188" s="12"/>
      <c r="R188" s="12"/>
    </row>
    <row r="189" ht="17.25" customHeight="1">
      <c r="A189" s="812"/>
      <c r="B189" s="810"/>
      <c r="C189" s="801"/>
      <c r="D189" s="801"/>
      <c r="E189" s="804"/>
      <c r="F189" s="804"/>
      <c r="G189" s="803"/>
      <c r="H189" s="803"/>
      <c r="I189" s="803"/>
      <c r="J189" s="803"/>
      <c r="K189" s="803"/>
      <c r="L189" s="803"/>
      <c r="M189" s="57"/>
      <c r="N189" s="12"/>
      <c r="O189" s="12"/>
      <c r="P189" s="12"/>
      <c r="Q189" s="12"/>
      <c r="R189" s="12"/>
    </row>
    <row r="190" ht="17.25" customHeight="1">
      <c r="A190" s="879"/>
      <c r="B190" s="860">
        <v>18149</v>
      </c>
      <c r="C190" s="861">
        <v>18149</v>
      </c>
      <c r="D190" s="861">
        <v>80335</v>
      </c>
      <c r="E190" t="s" s="862">
        <v>107</v>
      </c>
      <c r="F190" t="s" s="862">
        <v>2871</v>
      </c>
      <c r="G190" s="864">
        <v>45574</v>
      </c>
      <c r="H190" t="s" s="863">
        <v>2872</v>
      </c>
      <c r="I190" t="s" s="863">
        <v>932</v>
      </c>
      <c r="J190" t="s" s="863">
        <v>51</v>
      </c>
      <c r="K190" t="s" s="863">
        <v>71</v>
      </c>
      <c r="L190" t="s" s="863">
        <v>70</v>
      </c>
      <c r="M190" s="57"/>
      <c r="N190" s="12"/>
      <c r="O190" s="12"/>
      <c r="P190" s="12"/>
      <c r="Q190" s="12"/>
      <c r="R190" s="12"/>
    </row>
    <row r="191" ht="17.25" customHeight="1">
      <c r="A191" s="880"/>
      <c r="B191" s="810"/>
      <c r="C191" s="801">
        <f>VLOOKUP($B191,'Übersicht'!$B$4:$T$132,2,FALSE)</f>
      </c>
      <c r="D191" s="801">
        <f>VLOOKUP($B191,'Übersicht'!$B$4:$T$132,3,FALSE)</f>
      </c>
      <c r="E191" s="804">
        <f>VLOOKUP($B191,'Übersicht'!$B$4:$T$132,4,FALSE)</f>
      </c>
      <c r="F191" s="804">
        <f>VLOOKUP($B191,'Übersicht'!$B$4:$T$132,5,FALSE)</f>
      </c>
      <c r="G191" s="803"/>
      <c r="H191" s="803"/>
      <c r="I191" s="803"/>
      <c r="J191" s="803"/>
      <c r="K191" s="803"/>
      <c r="L191" s="803"/>
      <c r="M191" s="57"/>
      <c r="N191" s="12"/>
      <c r="O191" s="12"/>
      <c r="P191" s="12"/>
      <c r="Q191" s="12"/>
      <c r="R191" s="12"/>
    </row>
    <row r="192" ht="17.25" customHeight="1">
      <c r="A192" s="812"/>
      <c r="B192" s="810"/>
      <c r="C192" s="801"/>
      <c r="D192" s="801"/>
      <c r="E192" s="804"/>
      <c r="F192" s="804"/>
      <c r="G192" s="803"/>
      <c r="H192" s="803"/>
      <c r="I192" s="803"/>
      <c r="J192" s="803"/>
      <c r="K192" s="803"/>
      <c r="L192" s="803"/>
      <c r="M192" s="57"/>
      <c r="N192" s="12"/>
      <c r="O192" s="12"/>
      <c r="P192" s="12"/>
      <c r="Q192" s="12"/>
      <c r="R192" s="12"/>
    </row>
    <row r="193" ht="17.25" customHeight="1">
      <c r="A193" s="812"/>
      <c r="B193" s="810"/>
      <c r="C193" s="801"/>
      <c r="D193" s="801"/>
      <c r="E193" s="804"/>
      <c r="F193" s="804"/>
      <c r="G193" s="803"/>
      <c r="H193" s="803"/>
      <c r="I193" s="803"/>
      <c r="J193" s="803"/>
      <c r="K193" s="803"/>
      <c r="L193" s="803"/>
      <c r="M193" s="57"/>
      <c r="N193" s="12"/>
      <c r="O193" s="12"/>
      <c r="P193" s="12"/>
      <c r="Q193" s="12"/>
      <c r="R193" s="12"/>
    </row>
    <row r="194" ht="16.5" customHeight="1">
      <c r="A194" s="812"/>
      <c r="B194" s="820"/>
      <c r="C194" s="840"/>
      <c r="D194" s="840"/>
      <c r="E194" s="841"/>
      <c r="F194" s="841"/>
      <c r="G194" s="823"/>
      <c r="H194" s="823"/>
      <c r="I194" s="823"/>
      <c r="J194" s="823"/>
      <c r="K194" s="823"/>
      <c r="L194" s="823"/>
      <c r="M194" s="57"/>
      <c r="N194" s="12"/>
      <c r="O194" s="12"/>
      <c r="P194" s="12"/>
      <c r="Q194" s="12"/>
      <c r="R194" s="12"/>
    </row>
    <row r="195" ht="15.95" customHeight="1">
      <c r="A195" s="788"/>
      <c r="B195" s="843"/>
      <c r="C195" s="875">
        <v>2025</v>
      </c>
      <c r="D195" t="s" s="876">
        <v>2769</v>
      </c>
      <c r="E195" s="877"/>
      <c r="F195" t="s" s="878">
        <v>2845</v>
      </c>
      <c r="G195" s="848"/>
      <c r="H195" s="849"/>
      <c r="I195" s="849"/>
      <c r="J195" s="850"/>
      <c r="K195" s="850"/>
      <c r="L195" s="850"/>
      <c r="M195" s="12"/>
      <c r="N195" s="12"/>
      <c r="O195" s="12"/>
      <c r="P195" s="12"/>
      <c r="Q195" s="12"/>
      <c r="R195" s="12"/>
    </row>
    <row r="196" ht="17.25" customHeight="1">
      <c r="A196" s="812"/>
      <c r="B196" s="810">
        <v>10204</v>
      </c>
      <c r="C196" s="801">
        <f>VLOOKUP($B196,'Übersicht'!$B$4:$T$132,2,FALSE)</f>
        <v>10204</v>
      </c>
      <c r="D196" s="801">
        <f>VLOOKUP($B196,'Übersicht'!$B$4:$T$132,3,FALSE)</f>
        <v>85354</v>
      </c>
      <c r="E196" t="s" s="802">
        <f>VLOOKUP($B196,'Übersicht'!$B$4:$T$132,4,FALSE)</f>
        <v>1940</v>
      </c>
      <c r="F196" t="s" s="802">
        <f>VLOOKUP($B196,'Übersicht'!$B$4:$T$132,5,FALSE)</f>
        <v>1941</v>
      </c>
      <c r="G196" t="s" s="829">
        <v>2873</v>
      </c>
      <c r="H196" t="s" s="829">
        <f>VLOOKUP($B196,'Übersicht'!$B$4:$AA$132,7,FALSE)</f>
        <v>2874</v>
      </c>
      <c r="I196" t="s" s="829">
        <f>VLOOKUP($B196,'Übersicht'!$B$4:$AA$132,9,FALSE)</f>
        <v>1943</v>
      </c>
      <c r="J196" t="s" s="829">
        <f>VLOOKUP($B196,'Übersicht'!$B$4:$AA$132,10,FALSE)</f>
        <v>2875</v>
      </c>
      <c r="K196" s="881">
        <f>VLOOKUP($B196,'Übersicht'!$B$4:$AA$132,12,FALSE)</f>
        <v>0</v>
      </c>
      <c r="L196" t="s" s="829">
        <f>VLOOKUP($B196,'Übersicht'!$B$4:$AA$132,11,FALSE)</f>
        <v>2876</v>
      </c>
      <c r="M196" s="57"/>
      <c r="N196" s="12"/>
      <c r="O196" s="12"/>
      <c r="P196" s="12"/>
      <c r="Q196" s="12"/>
      <c r="R196" s="12"/>
    </row>
    <row r="197" ht="17.25" customHeight="1">
      <c r="A197" s="812"/>
      <c r="B197" t="s" s="882">
        <v>2764</v>
      </c>
      <c r="C197" t="s" s="837">
        <v>2764</v>
      </c>
      <c r="D197" s="801">
        <v>80335</v>
      </c>
      <c r="E197" t="s" s="802">
        <v>2877</v>
      </c>
      <c r="F197" t="s" s="802">
        <v>881</v>
      </c>
      <c r="G197" t="s" s="829">
        <v>2878</v>
      </c>
      <c r="H197" s="803">
        <f>VLOOKUP($B197,'Übersicht'!$B$4:$AA$132,7,FALSE)</f>
      </c>
      <c r="I197" s="803">
        <f>VLOOKUP($B197,'Übersicht'!$B$4:$AA$132,9,FALSE)</f>
      </c>
      <c r="J197" s="803">
        <f>VLOOKUP($B197,'Übersicht'!$B$4:$AA$132,10,FALSE)</f>
      </c>
      <c r="K197" s="803">
        <f>VLOOKUP($B197,'Übersicht'!$B$4:$AA$132,13,FALSE)</f>
      </c>
      <c r="L197" s="803">
        <f>VLOOKUP($B197,'Übersicht'!$B$4:$AA$132,11,FALSE)</f>
      </c>
      <c r="M197" s="57"/>
      <c r="N197" s="12"/>
      <c r="O197" s="12"/>
      <c r="P197" s="12"/>
      <c r="Q197" s="12"/>
      <c r="R197" s="12"/>
    </row>
    <row r="198" ht="17.25" customHeight="1">
      <c r="A198" s="812"/>
      <c r="B198" s="810"/>
      <c r="C198" s="801">
        <f>VLOOKUP($B198,'Übersicht'!$B$4:$T$132,2,FALSE)</f>
      </c>
      <c r="D198" s="801">
        <f>VLOOKUP($B198,'Übersicht'!$B$4:$T$132,3,FALSE)</f>
      </c>
      <c r="E198" s="804">
        <f>VLOOKUP($B198,'Übersicht'!$B$4:$T$132,4,FALSE)</f>
      </c>
      <c r="F198" s="804">
        <f>VLOOKUP($B198,'Übersicht'!$B$4:$T$132,5,FALSE)</f>
      </c>
      <c r="G198" s="803"/>
      <c r="H198" s="803">
        <f>VLOOKUP($B198,'Übersicht'!$B$4:$AA$132,7,FALSE)</f>
      </c>
      <c r="I198" s="803">
        <f>VLOOKUP($B198,'Übersicht'!$B$4:$AA$132,9,FALSE)</f>
      </c>
      <c r="J198" s="803">
        <f>VLOOKUP($B198,'Übersicht'!$B$4:$AA$132,10,FALSE)</f>
      </c>
      <c r="K198" s="803">
        <f>VLOOKUP($B198,'Übersicht'!$B$4:$AA$132,13,FALSE)</f>
      </c>
      <c r="L198" s="803">
        <f>VLOOKUP($B198,'Übersicht'!$B$4:$AA$132,11,FALSE)</f>
      </c>
      <c r="M198" s="57"/>
      <c r="N198" s="12"/>
      <c r="O198" s="12"/>
      <c r="P198" s="12"/>
      <c r="Q198" s="12"/>
      <c r="R198" s="12"/>
    </row>
    <row r="199" ht="17.25" customHeight="1">
      <c r="A199" s="812"/>
      <c r="B199" s="810"/>
      <c r="C199" s="801">
        <f>VLOOKUP($B199,'Übersicht'!$B$4:$T$132,2,FALSE)</f>
      </c>
      <c r="D199" s="801">
        <f>VLOOKUP($B199,'Übersicht'!$B$4:$T$132,3,FALSE)</f>
      </c>
      <c r="E199" s="804">
        <f>VLOOKUP($B199,'Übersicht'!$B$4:$T$132,4,FALSE)</f>
      </c>
      <c r="F199" s="804">
        <f>VLOOKUP($B199,'Übersicht'!$B$4:$T$132,5,FALSE)</f>
      </c>
      <c r="G199" s="803"/>
      <c r="H199" s="803">
        <f>VLOOKUP($B199,'Übersicht'!$B$4:$AA$132,7,FALSE)</f>
      </c>
      <c r="I199" s="803">
        <f>VLOOKUP($B199,'Übersicht'!$B$4:$AA$132,9,FALSE)</f>
      </c>
      <c r="J199" s="803">
        <f>VLOOKUP($B199,'Übersicht'!$B$4:$AA$132,10,FALSE)</f>
      </c>
      <c r="K199" s="803">
        <f>VLOOKUP($B199,'Übersicht'!$B$4:$AA$132,13,FALSE)</f>
      </c>
      <c r="L199" s="803">
        <f>VLOOKUP($B199,'Übersicht'!$B$4:$AA$132,11,FALSE)</f>
      </c>
      <c r="M199" s="57"/>
      <c r="N199" s="12"/>
      <c r="O199" s="12"/>
      <c r="P199" s="12"/>
      <c r="Q199" s="12"/>
      <c r="R199" s="12"/>
    </row>
    <row r="200" ht="17.25" customHeight="1">
      <c r="A200" s="880"/>
      <c r="B200" s="810"/>
      <c r="C200" s="801">
        <f>VLOOKUP($B200,'Übersicht'!$B$4:$T$132,2,FALSE)</f>
      </c>
      <c r="D200" s="801">
        <f>VLOOKUP($B200,'Übersicht'!$B$4:$T$132,3,FALSE)</f>
      </c>
      <c r="E200" s="804">
        <f>VLOOKUP($B200,'Übersicht'!$B$4:$T$132,4,FALSE)</f>
      </c>
      <c r="F200" s="804">
        <f>VLOOKUP($B200,'Übersicht'!$B$4:$T$132,5,FALSE)</f>
      </c>
      <c r="G200" s="803"/>
      <c r="H200" s="803"/>
      <c r="I200" s="803"/>
      <c r="J200" s="803"/>
      <c r="K200" s="803"/>
      <c r="L200" s="803"/>
      <c r="M200" s="57"/>
      <c r="N200" s="12"/>
      <c r="O200" s="12"/>
      <c r="P200" s="12"/>
      <c r="Q200" s="12"/>
      <c r="R200" s="12"/>
    </row>
    <row r="201" ht="17.25" customHeight="1">
      <c r="A201" s="812"/>
      <c r="B201" s="810"/>
      <c r="C201" s="801"/>
      <c r="D201" s="801"/>
      <c r="E201" s="804"/>
      <c r="F201" s="804"/>
      <c r="G201" s="803"/>
      <c r="H201" s="803"/>
      <c r="I201" s="803"/>
      <c r="J201" s="803"/>
      <c r="K201" s="803"/>
      <c r="L201" s="803"/>
      <c r="M201" s="57"/>
      <c r="N201" s="12"/>
      <c r="O201" s="12"/>
      <c r="P201" s="12"/>
      <c r="Q201" s="12"/>
      <c r="R201" s="12"/>
    </row>
    <row r="202" ht="17.25" customHeight="1">
      <c r="A202" s="812"/>
      <c r="B202" s="810"/>
      <c r="C202" s="801"/>
      <c r="D202" s="801"/>
      <c r="E202" s="804"/>
      <c r="F202" s="804"/>
      <c r="G202" s="803"/>
      <c r="H202" s="803"/>
      <c r="I202" s="803"/>
      <c r="J202" s="803"/>
      <c r="K202" s="803"/>
      <c r="L202" s="803"/>
      <c r="M202" s="57"/>
      <c r="N202" s="12"/>
      <c r="O202" s="12"/>
      <c r="P202" s="12"/>
      <c r="Q202" s="12"/>
      <c r="R202" s="12"/>
    </row>
    <row r="203" ht="16.5" customHeight="1">
      <c r="A203" s="812"/>
      <c r="B203" s="820"/>
      <c r="C203" s="821"/>
      <c r="D203" s="821"/>
      <c r="E203" s="842"/>
      <c r="F203" s="842"/>
      <c r="G203" s="823"/>
      <c r="H203" s="823"/>
      <c r="I203" s="823"/>
      <c r="J203" s="823"/>
      <c r="K203" s="823"/>
      <c r="L203" s="823"/>
      <c r="M203" s="57"/>
      <c r="N203" s="12"/>
      <c r="O203" s="12"/>
      <c r="P203" s="12"/>
      <c r="Q203" s="12"/>
      <c r="R203" s="12"/>
    </row>
    <row r="204" ht="13.5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</row>
    <row r="205" ht="13.5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</row>
    <row r="206" ht="13.5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</row>
    <row r="207" ht="13.55" customHeight="1">
      <c r="A207" s="12"/>
      <c r="B207" s="12"/>
      <c r="C207" s="12"/>
      <c r="D207" s="12"/>
      <c r="E207" s="33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</row>
    <row r="208" ht="16.5" customHeight="1">
      <c r="A208" s="12"/>
      <c r="B208" s="12"/>
      <c r="C208" s="12"/>
      <c r="D208" s="883"/>
      <c r="E208" t="s" s="119">
        <v>2765</v>
      </c>
      <c r="F208" s="57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</row>
  </sheetData>
  <conditionalFormatting sqref="L70 L94 L105 L118:L119 L159 L172:L173">
    <cfRule type="cellIs" dxfId="115" priority="1" operator="equal" stopIfTrue="1">
      <formula>"P"</formula>
    </cfRule>
  </conditionalFormatting>
  <pageMargins left="0.11811" right="0" top="0.393701" bottom="0.393701" header="0.11811" footer="0.314961"/>
  <pageSetup firstPageNumber="1" fitToHeight="1" fitToWidth="1" scale="9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